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DRE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'Lançamentos'!$A$5:$E$3005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  <font>
      <b val="1"/>
      <color rgb="00001741"/>
      <sz val="12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4" fontId="0" fillId="5" borderId="1" pivotButton="0" quotePrefix="0" xfId="0"/>
    <xf numFmtId="0" fontId="0" fillId="5" borderId="1" pivotButton="0" quotePrefix="0" xfId="0"/>
    <xf numFmtId="165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8" fillId="0" borderId="0" pivotButton="0" quotePrefix="0" xfId="0"/>
    <xf numFmtId="0" fontId="7" fillId="4" borderId="1" applyAlignment="1" pivotButton="0" quotePrefix="0" xfId="0">
      <alignment horizontal="center"/>
    </xf>
    <xf numFmtId="0" fontId="8" fillId="6" borderId="1" pivotButton="0" quotePrefix="0" xfId="0"/>
    <xf numFmtId="165" fontId="9" fillId="6" borderId="1" pivotButton="0" quotePrefix="0" xfId="0"/>
    <xf numFmtId="166" fontId="9" fillId="6" borderId="1" pivotButton="0" quotePrefix="0" xfId="0"/>
    <xf numFmtId="0" fontId="10" fillId="0" borderId="0" pivotButton="0" quotePrefix="0" xfId="0"/>
    <xf numFmtId="0" fontId="7" fillId="4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DRE gerencial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DRE (Demonstração do Resultado do Exercício) mostra se a empresa deu lucro ou prejuízo: parte da receita bruta, tira deduções, custos e despesas e chega ao lucro líquido. Lance receitas e gastos na aba "Lançamentos" e a aba "DRE" monta o mês a mês.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"Listas", revise as contas da DRE. Cada conta pertence a um grupo (coluna B), que define em qual linha da DRE ela entra.</t>
        </is>
      </c>
    </row>
    <row r="8" ht="32" customHeight="1">
      <c r="B8" s="3" t="inlineStr">
        <is>
          <t>2. Na aba "Lançamentos", registre cada receita ou gasto com data (competência), descrição, conta e valor sempre positivo.</t>
        </is>
      </c>
    </row>
    <row r="9" ht="18" customHeight="1">
      <c r="B9" s="3" t="inlineStr">
        <is>
          <t>3. Na aba "DRE", digite o ano em B4. Cada mês e o total do ano são calculados, com a margem líquida.</t>
        </is>
      </c>
    </row>
    <row r="10" ht="18" customHeight="1">
      <c r="B10" s="3" t="inlineStr">
        <is>
          <t>4. Use o detalhe por conta, abaixo da DRE, para descobrir qual gasto mais pesa no resultado.</t>
        </is>
      </c>
    </row>
    <row r="11" ht="32" customHeight="1">
      <c r="B11" s="3" t="inlineStr">
        <is>
          <t>5. Esta é uma DRE gerencial, para decisão. A DRE oficial da empresa é feita pela contabilidade, que deve validar a classificação das contas.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É gerencial: não substitui a DRE contábil nem os demonstrativos exigidos do seu regime tributário.</t>
        </is>
      </c>
    </row>
    <row r="21" ht="18" customHeight="1">
      <c r="B21" s="3" t="inlineStr">
        <is>
          <t>• Usa a data informada como competência: lance a venda no mês em que foi feita, não no mês em que recebeu.</t>
        </is>
      </c>
    </row>
    <row r="22" ht="18" customHeight="1">
      <c r="B22" s="3" t="inlineStr">
        <is>
          <t>• O CMV precisa ser lançado por você (custo das mercadorias vendidas no mês).</t>
        </is>
      </c>
    </row>
    <row r="23" ht="18" customHeight="1">
      <c r="B23" s="3" t="inlineStr">
        <is>
          <t>• Não calcula impostos: lance o valor apurado ou pago para o período.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CMV precisa sair do custo real de cada produto vendido, sem cálculo à parte.</t>
        </is>
      </c>
    </row>
    <row r="27" ht="18" customHeight="1">
      <c r="B27" s="3" t="inlineStr">
        <is>
          <t>• Quando vendas, compras e despesas já estão em um sistema e a DRE pode ser montada a partir deles.</t>
        </is>
      </c>
    </row>
    <row r="28" ht="18" customHeight="1">
      <c r="B28" s="3" t="inlineStr">
        <is>
          <t>• Quando você quer acompanhar o resultado por mês sem fechar a planilha à mão.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44" customWidth="1" min="3" max="3"/>
    <col width="22" customWidth="1" min="4" max="4"/>
    <col width="16" customWidth="1" min="5" max="5"/>
  </cols>
  <sheetData>
    <row r="1" ht="26" customHeight="1">
      <c r="A1" s="6" t="inlineStr">
        <is>
          <t>Lançamentos de receitas, custos e despesas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Data (competência)</t>
        </is>
      </c>
      <c r="B5" s="8" t="inlineStr">
        <is>
          <t>Descrição</t>
        </is>
      </c>
      <c r="C5" s="8" t="inlineStr">
        <is>
          <t>Conta da DRE</t>
        </is>
      </c>
      <c r="D5" s="9" t="inlineStr">
        <is>
          <t>Grupo</t>
        </is>
      </c>
      <c r="E5" s="8" t="inlineStr">
        <is>
          <t>Valor</t>
        </is>
      </c>
    </row>
    <row r="6">
      <c r="A6" s="10" t="n">
        <v>46262</v>
      </c>
      <c r="B6" s="11" t="inlineStr">
        <is>
          <t>Vendas do mês</t>
        </is>
      </c>
      <c r="C6" s="11" t="inlineStr">
        <is>
          <t>Venda de produtos</t>
        </is>
      </c>
      <c r="D6" s="11">
        <f>IF(C6="","",IFERROR(VLOOKUP(C6,Listas!$A$6:$B$45,2,FALSE),"Conta não cadastrada"))</f>
        <v/>
      </c>
      <c r="E6" s="12" t="n">
        <v>85000</v>
      </c>
    </row>
    <row r="7">
      <c r="A7" s="10" t="n">
        <v>46262</v>
      </c>
      <c r="B7" s="11" t="inlineStr">
        <is>
          <t>Serviços do mês</t>
        </is>
      </c>
      <c r="C7" s="11" t="inlineStr">
        <is>
          <t>Prestação de serviços</t>
        </is>
      </c>
      <c r="D7" s="11">
        <f>IF(C7="","",IFERROR(VLOOKUP(C7,Listas!$A$6:$B$45,2,FALSE),"Conta não cadastrada"))</f>
        <v/>
      </c>
      <c r="E7" s="12" t="n">
        <v>9000</v>
      </c>
    </row>
    <row r="8">
      <c r="A8" s="10" t="n">
        <v>46262</v>
      </c>
      <c r="B8" s="11" t="inlineStr">
        <is>
          <t>Imposto apurado sobre o faturamento</t>
        </is>
      </c>
      <c r="C8" s="11" t="inlineStr">
        <is>
          <t>Impostos sobre vendas</t>
        </is>
      </c>
      <c r="D8" s="11">
        <f>IF(C8="","",IFERROR(VLOOKUP(C8,Listas!$A$6:$B$45,2,FALSE),"Conta não cadastrada"))</f>
        <v/>
      </c>
      <c r="E8" s="12" t="n">
        <v>5640</v>
      </c>
    </row>
    <row r="9">
      <c r="A9" s="10" t="n">
        <v>46262</v>
      </c>
      <c r="B9" s="11" t="inlineStr">
        <is>
          <t>Devoluções</t>
        </is>
      </c>
      <c r="C9" s="11" t="inlineStr">
        <is>
          <t>Devoluções e cancelamentos</t>
        </is>
      </c>
      <c r="D9" s="11">
        <f>IF(C9="","",IFERROR(VLOOKUP(C9,Listas!$A$6:$B$45,2,FALSE),"Conta não cadastrada"))</f>
        <v/>
      </c>
      <c r="E9" s="12" t="n">
        <v>900</v>
      </c>
    </row>
    <row r="10">
      <c r="A10" s="10" t="n">
        <v>46262</v>
      </c>
      <c r="B10" s="11" t="inlineStr">
        <is>
          <t>Custo das mercadorias vendidas</t>
        </is>
      </c>
      <c r="C10" s="11" t="inlineStr">
        <is>
          <t>Custo das mercadorias vendidas (CMV)</t>
        </is>
      </c>
      <c r="D10" s="11">
        <f>IF(C10="","",IFERROR(VLOOKUP(C10,Listas!$A$6:$B$45,2,FALSE),"Conta não cadastrada"))</f>
        <v/>
      </c>
      <c r="E10" s="12" t="n">
        <v>44200</v>
      </c>
    </row>
    <row r="11">
      <c r="A11" s="10" t="n">
        <v>46262</v>
      </c>
      <c r="B11" s="11" t="inlineStr">
        <is>
          <t>Comissões e fretes</t>
        </is>
      </c>
      <c r="C11" s="11" t="inlineStr">
        <is>
          <t>Despesas com vendas (comissões, fretes, anúncios)</t>
        </is>
      </c>
      <c r="D11" s="11">
        <f>IF(C11="","",IFERROR(VLOOKUP(C11,Listas!$A$6:$B$45,2,FALSE),"Conta não cadastrada"))</f>
        <v/>
      </c>
      <c r="E11" s="12" t="n">
        <v>6100</v>
      </c>
    </row>
    <row r="12">
      <c r="A12" s="10" t="n">
        <v>46264</v>
      </c>
      <c r="B12" s="11" t="inlineStr">
        <is>
          <t>Folha de pagamento</t>
        </is>
      </c>
      <c r="C12" s="11" t="inlineStr">
        <is>
          <t>Despesas com pessoal</t>
        </is>
      </c>
      <c r="D12" s="11">
        <f>IF(C12="","",IFERROR(VLOOKUP(C12,Listas!$A$6:$B$45,2,FALSE),"Conta não cadastrada"))</f>
        <v/>
      </c>
      <c r="E12" s="12" t="n">
        <v>18500</v>
      </c>
    </row>
    <row r="13">
      <c r="A13" s="10" t="n">
        <v>46239</v>
      </c>
      <c r="B13" s="11" t="inlineStr">
        <is>
          <t>Aluguel</t>
        </is>
      </c>
      <c r="C13" s="11" t="inlineStr">
        <is>
          <t>Aluguel e ocupação</t>
        </is>
      </c>
      <c r="D13" s="11">
        <f>IF(C13="","",IFERROR(VLOOKUP(C13,Listas!$A$6:$B$45,2,FALSE),"Conta não cadastrada"))</f>
        <v/>
      </c>
      <c r="E13" s="12" t="n">
        <v>4500</v>
      </c>
    </row>
    <row r="14">
      <c r="A14" s="10" t="n">
        <v>46244</v>
      </c>
      <c r="B14" s="11" t="inlineStr">
        <is>
          <t>Contador, sistema, telefone</t>
        </is>
      </c>
      <c r="C14" s="11" t="inlineStr">
        <is>
          <t>Despesas administrativas</t>
        </is>
      </c>
      <c r="D14" s="11">
        <f>IF(C14="","",IFERROR(VLOOKUP(C14,Listas!$A$6:$B$45,2,FALSE),"Conta não cadastrada"))</f>
        <v/>
      </c>
      <c r="E14" s="12" t="n">
        <v>2300</v>
      </c>
    </row>
    <row r="15">
      <c r="A15" s="10" t="n">
        <v>46249</v>
      </c>
      <c r="B15" s="11" t="inlineStr">
        <is>
          <t>Tarifas e juros</t>
        </is>
      </c>
      <c r="C15" s="11" t="inlineStr">
        <is>
          <t>Despesas financeiras (juros e tarifas)</t>
        </is>
      </c>
      <c r="D15" s="11">
        <f>IF(C15="","",IFERROR(VLOOKUP(C15,Listas!$A$6:$B$45,2,FALSE),"Conta não cadastrada"))</f>
        <v/>
      </c>
      <c r="E15" s="12" t="n">
        <v>420</v>
      </c>
    </row>
    <row r="16">
      <c r="A16" s="10" t="n">
        <v>46293</v>
      </c>
      <c r="B16" s="11" t="inlineStr">
        <is>
          <t>Vendas do mês</t>
        </is>
      </c>
      <c r="C16" s="11" t="inlineStr">
        <is>
          <t>Venda de produtos</t>
        </is>
      </c>
      <c r="D16" s="11">
        <f>IF(C16="","",IFERROR(VLOOKUP(C16,Listas!$A$6:$B$45,2,FALSE),"Conta não cadastrada"))</f>
        <v/>
      </c>
      <c r="E16" s="12" t="n">
        <v>91800</v>
      </c>
    </row>
    <row r="17">
      <c r="A17" s="10" t="n">
        <v>46293</v>
      </c>
      <c r="B17" s="11" t="inlineStr">
        <is>
          <t>Serviços do mês</t>
        </is>
      </c>
      <c r="C17" s="11" t="inlineStr">
        <is>
          <t>Prestação de serviços</t>
        </is>
      </c>
      <c r="D17" s="11">
        <f>IF(C17="","",IFERROR(VLOOKUP(C17,Listas!$A$6:$B$45,2,FALSE),"Conta não cadastrada"))</f>
        <v/>
      </c>
      <c r="E17" s="12" t="n">
        <v>9720</v>
      </c>
    </row>
    <row r="18">
      <c r="A18" s="10" t="n">
        <v>46293</v>
      </c>
      <c r="B18" s="11" t="inlineStr">
        <is>
          <t>Imposto apurado sobre o faturamento</t>
        </is>
      </c>
      <c r="C18" s="11" t="inlineStr">
        <is>
          <t>Impostos sobre vendas</t>
        </is>
      </c>
      <c r="D18" s="11">
        <f>IF(C18="","",IFERROR(VLOOKUP(C18,Listas!$A$6:$B$45,2,FALSE),"Conta não cadastrada"))</f>
        <v/>
      </c>
      <c r="E18" s="12" t="n">
        <v>6091.2</v>
      </c>
    </row>
    <row r="19">
      <c r="A19" s="10" t="n">
        <v>46293</v>
      </c>
      <c r="B19" s="11" t="inlineStr">
        <is>
          <t>Devoluções</t>
        </is>
      </c>
      <c r="C19" s="11" t="inlineStr">
        <is>
          <t>Devoluções e cancelamentos</t>
        </is>
      </c>
      <c r="D19" s="11">
        <f>IF(C19="","",IFERROR(VLOOKUP(C19,Listas!$A$6:$B$45,2,FALSE),"Conta não cadastrada"))</f>
        <v/>
      </c>
      <c r="E19" s="12" t="n">
        <v>900</v>
      </c>
    </row>
    <row r="20">
      <c r="A20" s="10" t="n">
        <v>46293</v>
      </c>
      <c r="B20" s="11" t="inlineStr">
        <is>
          <t>Custo das mercadorias vendidas</t>
        </is>
      </c>
      <c r="C20" s="11" t="inlineStr">
        <is>
          <t>Custo das mercadorias vendidas (CMV)</t>
        </is>
      </c>
      <c r="D20" s="11">
        <f>IF(C20="","",IFERROR(VLOOKUP(C20,Listas!$A$6:$B$45,2,FALSE),"Conta não cadastrada"))</f>
        <v/>
      </c>
      <c r="E20" s="12" t="n">
        <v>47736</v>
      </c>
    </row>
    <row r="21">
      <c r="A21" s="10" t="n">
        <v>46293</v>
      </c>
      <c r="B21" s="11" t="inlineStr">
        <is>
          <t>Comissões e fretes</t>
        </is>
      </c>
      <c r="C21" s="11" t="inlineStr">
        <is>
          <t>Despesas com vendas (comissões, fretes, anúncios)</t>
        </is>
      </c>
      <c r="D21" s="11">
        <f>IF(C21="","",IFERROR(VLOOKUP(C21,Listas!$A$6:$B$45,2,FALSE),"Conta não cadastrada"))</f>
        <v/>
      </c>
      <c r="E21" s="12" t="n">
        <v>6588</v>
      </c>
    </row>
    <row r="22">
      <c r="A22" s="10" t="n">
        <v>46295</v>
      </c>
      <c r="B22" s="11" t="inlineStr">
        <is>
          <t>Folha de pagamento</t>
        </is>
      </c>
      <c r="C22" s="11" t="inlineStr">
        <is>
          <t>Despesas com pessoal</t>
        </is>
      </c>
      <c r="D22" s="11">
        <f>IF(C22="","",IFERROR(VLOOKUP(C22,Listas!$A$6:$B$45,2,FALSE),"Conta não cadastrada"))</f>
        <v/>
      </c>
      <c r="E22" s="12" t="n">
        <v>18500</v>
      </c>
    </row>
    <row r="23">
      <c r="A23" s="10" t="n">
        <v>46270</v>
      </c>
      <c r="B23" s="11" t="inlineStr">
        <is>
          <t>Aluguel</t>
        </is>
      </c>
      <c r="C23" s="11" t="inlineStr">
        <is>
          <t>Aluguel e ocupação</t>
        </is>
      </c>
      <c r="D23" s="11">
        <f>IF(C23="","",IFERROR(VLOOKUP(C23,Listas!$A$6:$B$45,2,FALSE),"Conta não cadastrada"))</f>
        <v/>
      </c>
      <c r="E23" s="12" t="n">
        <v>4500</v>
      </c>
    </row>
    <row r="24">
      <c r="A24" s="10" t="n">
        <v>46275</v>
      </c>
      <c r="B24" s="11" t="inlineStr">
        <is>
          <t>Contador, sistema, telefone</t>
        </is>
      </c>
      <c r="C24" s="11" t="inlineStr">
        <is>
          <t>Despesas administrativas</t>
        </is>
      </c>
      <c r="D24" s="11">
        <f>IF(C24="","",IFERROR(VLOOKUP(C24,Listas!$A$6:$B$45,2,FALSE),"Conta não cadastrada"))</f>
        <v/>
      </c>
      <c r="E24" s="12" t="n">
        <v>2300</v>
      </c>
    </row>
    <row r="25">
      <c r="A25" s="10" t="n">
        <v>46280</v>
      </c>
      <c r="B25" s="11" t="inlineStr">
        <is>
          <t>Tarifas e juros</t>
        </is>
      </c>
      <c r="C25" s="11" t="inlineStr">
        <is>
          <t>Despesas financeiras (juros e tarifas)</t>
        </is>
      </c>
      <c r="D25" s="11">
        <f>IF(C25="","",IFERROR(VLOOKUP(C25,Listas!$A$6:$B$45,2,FALSE),"Conta não cadastrada"))</f>
        <v/>
      </c>
      <c r="E25" s="12" t="n">
        <v>420</v>
      </c>
    </row>
    <row r="26">
      <c r="A26" s="13" t="n"/>
      <c r="B26" s="14" t="n"/>
      <c r="C26" s="14" t="n"/>
      <c r="D26" s="14">
        <f>IF(C26="","",IFERROR(VLOOKUP(C26,Listas!$A$6:$B$45,2,FALSE),"Conta não cadastrada"))</f>
        <v/>
      </c>
      <c r="E26" s="15" t="n"/>
    </row>
    <row r="27">
      <c r="A27" s="13" t="n"/>
      <c r="B27" s="14" t="n"/>
      <c r="C27" s="14" t="n"/>
      <c r="D27" s="14">
        <f>IF(C27="","",IFERROR(VLOOKUP(C27,Listas!$A$6:$B$45,2,FALSE),"Conta não cadastrada"))</f>
        <v/>
      </c>
      <c r="E27" s="15" t="n"/>
    </row>
    <row r="28">
      <c r="A28" s="13" t="n"/>
      <c r="B28" s="14" t="n"/>
      <c r="C28" s="14" t="n"/>
      <c r="D28" s="14">
        <f>IF(C28="","",IFERROR(VLOOKUP(C28,Listas!$A$6:$B$45,2,FALSE),"Conta não cadastrada"))</f>
        <v/>
      </c>
      <c r="E28" s="15" t="n"/>
    </row>
    <row r="29">
      <c r="A29" s="13" t="n"/>
      <c r="B29" s="14" t="n"/>
      <c r="C29" s="14" t="n"/>
      <c r="D29" s="14">
        <f>IF(C29="","",IFERROR(VLOOKUP(C29,Listas!$A$6:$B$45,2,FALSE),"Conta não cadastrada"))</f>
        <v/>
      </c>
      <c r="E29" s="15" t="n"/>
    </row>
    <row r="30">
      <c r="A30" s="13" t="n"/>
      <c r="B30" s="14" t="n"/>
      <c r="C30" s="14" t="n"/>
      <c r="D30" s="14">
        <f>IF(C30="","",IFERROR(VLOOKUP(C30,Listas!$A$6:$B$45,2,FALSE),"Conta não cadastrada"))</f>
        <v/>
      </c>
      <c r="E30" s="15" t="n"/>
    </row>
    <row r="31">
      <c r="A31" s="13" t="n"/>
      <c r="B31" s="14" t="n"/>
      <c r="C31" s="14" t="n"/>
      <c r="D31" s="14">
        <f>IF(C31="","",IFERROR(VLOOKUP(C31,Listas!$A$6:$B$45,2,FALSE),"Conta não cadastrada"))</f>
        <v/>
      </c>
      <c r="E31" s="15" t="n"/>
    </row>
    <row r="32">
      <c r="A32" s="13" t="n"/>
      <c r="B32" s="14" t="n"/>
      <c r="C32" s="14" t="n"/>
      <c r="D32" s="14">
        <f>IF(C32="","",IFERROR(VLOOKUP(C32,Listas!$A$6:$B$45,2,FALSE),"Conta não cadastrada"))</f>
        <v/>
      </c>
      <c r="E32" s="15" t="n"/>
    </row>
    <row r="33">
      <c r="A33" s="13" t="n"/>
      <c r="B33" s="14" t="n"/>
      <c r="C33" s="14" t="n"/>
      <c r="D33" s="14">
        <f>IF(C33="","",IFERROR(VLOOKUP(C33,Listas!$A$6:$B$45,2,FALSE),"Conta não cadastrada"))</f>
        <v/>
      </c>
      <c r="E33" s="15" t="n"/>
    </row>
    <row r="34">
      <c r="A34" s="13" t="n"/>
      <c r="B34" s="14" t="n"/>
      <c r="C34" s="14" t="n"/>
      <c r="D34" s="14">
        <f>IF(C34="","",IFERROR(VLOOKUP(C34,Listas!$A$6:$B$45,2,FALSE),"Conta não cadastrada"))</f>
        <v/>
      </c>
      <c r="E34" s="15" t="n"/>
    </row>
    <row r="35">
      <c r="A35" s="13" t="n"/>
      <c r="B35" s="14" t="n"/>
      <c r="C35" s="14" t="n"/>
      <c r="D35" s="14">
        <f>IF(C35="","",IFERROR(VLOOKUP(C35,Listas!$A$6:$B$45,2,FALSE),"Conta não cadastrada"))</f>
        <v/>
      </c>
      <c r="E35" s="15" t="n"/>
    </row>
    <row r="36">
      <c r="A36" s="13" t="n"/>
      <c r="B36" s="14" t="n"/>
      <c r="C36" s="14" t="n"/>
      <c r="D36" s="14">
        <f>IF(C36="","",IFERROR(VLOOKUP(C36,Listas!$A$6:$B$45,2,FALSE),"Conta não cadastrada"))</f>
        <v/>
      </c>
      <c r="E36" s="15" t="n"/>
    </row>
    <row r="37">
      <c r="A37" s="13" t="n"/>
      <c r="B37" s="14" t="n"/>
      <c r="C37" s="14" t="n"/>
      <c r="D37" s="14">
        <f>IF(C37="","",IFERROR(VLOOKUP(C37,Listas!$A$6:$B$45,2,FALSE),"Conta não cadastrada"))</f>
        <v/>
      </c>
      <c r="E37" s="15" t="n"/>
    </row>
    <row r="38">
      <c r="A38" s="13" t="n"/>
      <c r="B38" s="14" t="n"/>
      <c r="C38" s="14" t="n"/>
      <c r="D38" s="14">
        <f>IF(C38="","",IFERROR(VLOOKUP(C38,Listas!$A$6:$B$45,2,FALSE),"Conta não cadastrada"))</f>
        <v/>
      </c>
      <c r="E38" s="15" t="n"/>
    </row>
    <row r="39">
      <c r="A39" s="13" t="n"/>
      <c r="B39" s="14" t="n"/>
      <c r="C39" s="14" t="n"/>
      <c r="D39" s="14">
        <f>IF(C39="","",IFERROR(VLOOKUP(C39,Listas!$A$6:$B$45,2,FALSE),"Conta não cadastrada"))</f>
        <v/>
      </c>
      <c r="E39" s="15" t="n"/>
    </row>
    <row r="40">
      <c r="A40" s="13" t="n"/>
      <c r="B40" s="14" t="n"/>
      <c r="C40" s="14" t="n"/>
      <c r="D40" s="14">
        <f>IF(C40="","",IFERROR(VLOOKUP(C40,Listas!$A$6:$B$45,2,FALSE),"Conta não cadastrada"))</f>
        <v/>
      </c>
      <c r="E40" s="15" t="n"/>
    </row>
    <row r="41">
      <c r="A41" s="13" t="n"/>
      <c r="B41" s="14" t="n"/>
      <c r="C41" s="14" t="n"/>
      <c r="D41" s="14">
        <f>IF(C41="","",IFERROR(VLOOKUP(C41,Listas!$A$6:$B$45,2,FALSE),"Conta não cadastrada"))</f>
        <v/>
      </c>
      <c r="E41" s="15" t="n"/>
    </row>
    <row r="42">
      <c r="A42" s="13" t="n"/>
      <c r="B42" s="14" t="n"/>
      <c r="C42" s="14" t="n"/>
      <c r="D42" s="14">
        <f>IF(C42="","",IFERROR(VLOOKUP(C42,Listas!$A$6:$B$45,2,FALSE),"Conta não cadastrada"))</f>
        <v/>
      </c>
      <c r="E42" s="15" t="n"/>
    </row>
    <row r="43">
      <c r="A43" s="13" t="n"/>
      <c r="B43" s="14" t="n"/>
      <c r="C43" s="14" t="n"/>
      <c r="D43" s="14">
        <f>IF(C43="","",IFERROR(VLOOKUP(C43,Listas!$A$6:$B$45,2,FALSE),"Conta não cadastrada"))</f>
        <v/>
      </c>
      <c r="E43" s="15" t="n"/>
    </row>
    <row r="44">
      <c r="A44" s="13" t="n"/>
      <c r="B44" s="14" t="n"/>
      <c r="C44" s="14" t="n"/>
      <c r="D44" s="14">
        <f>IF(C44="","",IFERROR(VLOOKUP(C44,Listas!$A$6:$B$45,2,FALSE),"Conta não cadastrada"))</f>
        <v/>
      </c>
      <c r="E44" s="15" t="n"/>
    </row>
    <row r="45">
      <c r="A45" s="13" t="n"/>
      <c r="B45" s="14" t="n"/>
      <c r="C45" s="14" t="n"/>
      <c r="D45" s="14">
        <f>IF(C45="","",IFERROR(VLOOKUP(C45,Listas!$A$6:$B$45,2,FALSE),"Conta não cadastrada"))</f>
        <v/>
      </c>
      <c r="E45" s="15" t="n"/>
    </row>
    <row r="46">
      <c r="A46" s="13" t="n"/>
      <c r="B46" s="14" t="n"/>
      <c r="C46" s="14" t="n"/>
      <c r="D46" s="14">
        <f>IF(C46="","",IFERROR(VLOOKUP(C46,Listas!$A$6:$B$45,2,FALSE),"Conta não cadastrada"))</f>
        <v/>
      </c>
      <c r="E46" s="15" t="n"/>
    </row>
    <row r="47">
      <c r="A47" s="13" t="n"/>
      <c r="B47" s="14" t="n"/>
      <c r="C47" s="14" t="n"/>
      <c r="D47" s="14">
        <f>IF(C47="","",IFERROR(VLOOKUP(C47,Listas!$A$6:$B$45,2,FALSE),"Conta não cadastrada"))</f>
        <v/>
      </c>
      <c r="E47" s="15" t="n"/>
    </row>
    <row r="48">
      <c r="A48" s="13" t="n"/>
      <c r="B48" s="14" t="n"/>
      <c r="C48" s="14" t="n"/>
      <c r="D48" s="14">
        <f>IF(C48="","",IFERROR(VLOOKUP(C48,Listas!$A$6:$B$45,2,FALSE),"Conta não cadastrada"))</f>
        <v/>
      </c>
      <c r="E48" s="15" t="n"/>
    </row>
    <row r="49">
      <c r="A49" s="13" t="n"/>
      <c r="B49" s="14" t="n"/>
      <c r="C49" s="14" t="n"/>
      <c r="D49" s="14">
        <f>IF(C49="","",IFERROR(VLOOKUP(C49,Listas!$A$6:$B$45,2,FALSE),"Conta não cadastrada"))</f>
        <v/>
      </c>
      <c r="E49" s="15" t="n"/>
    </row>
    <row r="50">
      <c r="A50" s="13" t="n"/>
      <c r="B50" s="14" t="n"/>
      <c r="C50" s="14" t="n"/>
      <c r="D50" s="14">
        <f>IF(C50="","",IFERROR(VLOOKUP(C50,Listas!$A$6:$B$45,2,FALSE),"Conta não cadastrada"))</f>
        <v/>
      </c>
      <c r="E50" s="15" t="n"/>
    </row>
    <row r="51">
      <c r="A51" s="13" t="n"/>
      <c r="B51" s="14" t="n"/>
      <c r="C51" s="14" t="n"/>
      <c r="D51" s="14">
        <f>IF(C51="","",IFERROR(VLOOKUP(C51,Listas!$A$6:$B$45,2,FALSE),"Conta não cadastrada"))</f>
        <v/>
      </c>
      <c r="E51" s="15" t="n"/>
    </row>
    <row r="52">
      <c r="A52" s="13" t="n"/>
      <c r="B52" s="14" t="n"/>
      <c r="C52" s="14" t="n"/>
      <c r="D52" s="14">
        <f>IF(C52="","",IFERROR(VLOOKUP(C52,Listas!$A$6:$B$45,2,FALSE),"Conta não cadastrada"))</f>
        <v/>
      </c>
      <c r="E52" s="15" t="n"/>
    </row>
    <row r="53">
      <c r="A53" s="13" t="n"/>
      <c r="B53" s="14" t="n"/>
      <c r="C53" s="14" t="n"/>
      <c r="D53" s="14">
        <f>IF(C53="","",IFERROR(VLOOKUP(C53,Listas!$A$6:$B$45,2,FALSE),"Conta não cadastrada"))</f>
        <v/>
      </c>
      <c r="E53" s="15" t="n"/>
    </row>
    <row r="54">
      <c r="A54" s="13" t="n"/>
      <c r="B54" s="14" t="n"/>
      <c r="C54" s="14" t="n"/>
      <c r="D54" s="14">
        <f>IF(C54="","",IFERROR(VLOOKUP(C54,Listas!$A$6:$B$45,2,FALSE),"Conta não cadastrada"))</f>
        <v/>
      </c>
      <c r="E54" s="15" t="n"/>
    </row>
    <row r="55">
      <c r="A55" s="13" t="n"/>
      <c r="B55" s="14" t="n"/>
      <c r="C55" s="14" t="n"/>
      <c r="D55" s="14">
        <f>IF(C55="","",IFERROR(VLOOKUP(C55,Listas!$A$6:$B$45,2,FALSE),"Conta não cadastrada"))</f>
        <v/>
      </c>
      <c r="E55" s="15" t="n"/>
    </row>
    <row r="56">
      <c r="A56" s="13" t="n"/>
      <c r="B56" s="14" t="n"/>
      <c r="C56" s="14" t="n"/>
      <c r="D56" s="14">
        <f>IF(C56="","",IFERROR(VLOOKUP(C56,Listas!$A$6:$B$45,2,FALSE),"Conta não cadastrada"))</f>
        <v/>
      </c>
      <c r="E56" s="15" t="n"/>
    </row>
    <row r="57">
      <c r="A57" s="13" t="n"/>
      <c r="B57" s="14" t="n"/>
      <c r="C57" s="14" t="n"/>
      <c r="D57" s="14">
        <f>IF(C57="","",IFERROR(VLOOKUP(C57,Listas!$A$6:$B$45,2,FALSE),"Conta não cadastrada"))</f>
        <v/>
      </c>
      <c r="E57" s="15" t="n"/>
    </row>
    <row r="58">
      <c r="A58" s="13" t="n"/>
      <c r="B58" s="14" t="n"/>
      <c r="C58" s="14" t="n"/>
      <c r="D58" s="14">
        <f>IF(C58="","",IFERROR(VLOOKUP(C58,Listas!$A$6:$B$45,2,FALSE),"Conta não cadastrada"))</f>
        <v/>
      </c>
      <c r="E58" s="15" t="n"/>
    </row>
    <row r="59">
      <c r="A59" s="13" t="n"/>
      <c r="B59" s="14" t="n"/>
      <c r="C59" s="14" t="n"/>
      <c r="D59" s="14">
        <f>IF(C59="","",IFERROR(VLOOKUP(C59,Listas!$A$6:$B$45,2,FALSE),"Conta não cadastrada"))</f>
        <v/>
      </c>
      <c r="E59" s="15" t="n"/>
    </row>
    <row r="60">
      <c r="A60" s="13" t="n"/>
      <c r="B60" s="14" t="n"/>
      <c r="C60" s="14" t="n"/>
      <c r="D60" s="14">
        <f>IF(C60="","",IFERROR(VLOOKUP(C60,Listas!$A$6:$B$45,2,FALSE),"Conta não cadastrada"))</f>
        <v/>
      </c>
      <c r="E60" s="15" t="n"/>
    </row>
    <row r="61">
      <c r="A61" s="13" t="n"/>
      <c r="B61" s="14" t="n"/>
      <c r="C61" s="14" t="n"/>
      <c r="D61" s="14">
        <f>IF(C61="","",IFERROR(VLOOKUP(C61,Listas!$A$6:$B$45,2,FALSE),"Conta não cadastrada"))</f>
        <v/>
      </c>
      <c r="E61" s="15" t="n"/>
    </row>
    <row r="62">
      <c r="A62" s="13" t="n"/>
      <c r="B62" s="14" t="n"/>
      <c r="C62" s="14" t="n"/>
      <c r="D62" s="14">
        <f>IF(C62="","",IFERROR(VLOOKUP(C62,Listas!$A$6:$B$45,2,FALSE),"Conta não cadastrada"))</f>
        <v/>
      </c>
      <c r="E62" s="15" t="n"/>
    </row>
    <row r="63">
      <c r="A63" s="13" t="n"/>
      <c r="B63" s="14" t="n"/>
      <c r="C63" s="14" t="n"/>
      <c r="D63" s="14">
        <f>IF(C63="","",IFERROR(VLOOKUP(C63,Listas!$A$6:$B$45,2,FALSE),"Conta não cadastrada"))</f>
        <v/>
      </c>
      <c r="E63" s="15" t="n"/>
    </row>
    <row r="64">
      <c r="A64" s="13" t="n"/>
      <c r="B64" s="14" t="n"/>
      <c r="C64" s="14" t="n"/>
      <c r="D64" s="14">
        <f>IF(C64="","",IFERROR(VLOOKUP(C64,Listas!$A$6:$B$45,2,FALSE),"Conta não cadastrada"))</f>
        <v/>
      </c>
      <c r="E64" s="15" t="n"/>
    </row>
    <row r="65">
      <c r="A65" s="13" t="n"/>
      <c r="B65" s="14" t="n"/>
      <c r="C65" s="14" t="n"/>
      <c r="D65" s="14">
        <f>IF(C65="","",IFERROR(VLOOKUP(C65,Listas!$A$6:$B$45,2,FALSE),"Conta não cadastrada"))</f>
        <v/>
      </c>
      <c r="E65" s="15" t="n"/>
    </row>
    <row r="66">
      <c r="A66" s="13" t="n"/>
      <c r="B66" s="14" t="n"/>
      <c r="C66" s="14" t="n"/>
      <c r="D66" s="14">
        <f>IF(C66="","",IFERROR(VLOOKUP(C66,Listas!$A$6:$B$45,2,FALSE),"Conta não cadastrada"))</f>
        <v/>
      </c>
      <c r="E66" s="15" t="n"/>
    </row>
    <row r="67">
      <c r="A67" s="13" t="n"/>
      <c r="B67" s="14" t="n"/>
      <c r="C67" s="14" t="n"/>
      <c r="D67" s="14">
        <f>IF(C67="","",IFERROR(VLOOKUP(C67,Listas!$A$6:$B$45,2,FALSE),"Conta não cadastrada"))</f>
        <v/>
      </c>
      <c r="E67" s="15" t="n"/>
    </row>
    <row r="68">
      <c r="A68" s="13" t="n"/>
      <c r="B68" s="14" t="n"/>
      <c r="C68" s="14" t="n"/>
      <c r="D68" s="14">
        <f>IF(C68="","",IFERROR(VLOOKUP(C68,Listas!$A$6:$B$45,2,FALSE),"Conta não cadastrada"))</f>
        <v/>
      </c>
      <c r="E68" s="15" t="n"/>
    </row>
    <row r="69">
      <c r="A69" s="13" t="n"/>
      <c r="B69" s="14" t="n"/>
      <c r="C69" s="14" t="n"/>
      <c r="D69" s="14">
        <f>IF(C69="","",IFERROR(VLOOKUP(C69,Listas!$A$6:$B$45,2,FALSE),"Conta não cadastrada"))</f>
        <v/>
      </c>
      <c r="E69" s="15" t="n"/>
    </row>
    <row r="70">
      <c r="A70" s="13" t="n"/>
      <c r="B70" s="14" t="n"/>
      <c r="C70" s="14" t="n"/>
      <c r="D70" s="14">
        <f>IF(C70="","",IFERROR(VLOOKUP(C70,Listas!$A$6:$B$45,2,FALSE),"Conta não cadastrada"))</f>
        <v/>
      </c>
      <c r="E70" s="15" t="n"/>
    </row>
    <row r="71">
      <c r="A71" s="13" t="n"/>
      <c r="B71" s="14" t="n"/>
      <c r="C71" s="14" t="n"/>
      <c r="D71" s="14">
        <f>IF(C71="","",IFERROR(VLOOKUP(C71,Listas!$A$6:$B$45,2,FALSE),"Conta não cadastrada"))</f>
        <v/>
      </c>
      <c r="E71" s="15" t="n"/>
    </row>
    <row r="72">
      <c r="A72" s="13" t="n"/>
      <c r="B72" s="14" t="n"/>
      <c r="C72" s="14" t="n"/>
      <c r="D72" s="14">
        <f>IF(C72="","",IFERROR(VLOOKUP(C72,Listas!$A$6:$B$45,2,FALSE),"Conta não cadastrada"))</f>
        <v/>
      </c>
      <c r="E72" s="15" t="n"/>
    </row>
    <row r="73">
      <c r="A73" s="13" t="n"/>
      <c r="B73" s="14" t="n"/>
      <c r="C73" s="14" t="n"/>
      <c r="D73" s="14">
        <f>IF(C73="","",IFERROR(VLOOKUP(C73,Listas!$A$6:$B$45,2,FALSE),"Conta não cadastrada"))</f>
        <v/>
      </c>
      <c r="E73" s="15" t="n"/>
    </row>
    <row r="74">
      <c r="A74" s="13" t="n"/>
      <c r="B74" s="14" t="n"/>
      <c r="C74" s="14" t="n"/>
      <c r="D74" s="14">
        <f>IF(C74="","",IFERROR(VLOOKUP(C74,Listas!$A$6:$B$45,2,FALSE),"Conta não cadastrada"))</f>
        <v/>
      </c>
      <c r="E74" s="15" t="n"/>
    </row>
    <row r="75">
      <c r="A75" s="13" t="n"/>
      <c r="B75" s="14" t="n"/>
      <c r="C75" s="14" t="n"/>
      <c r="D75" s="14">
        <f>IF(C75="","",IFERROR(VLOOKUP(C75,Listas!$A$6:$B$45,2,FALSE),"Conta não cadastrada"))</f>
        <v/>
      </c>
      <c r="E75" s="15" t="n"/>
    </row>
    <row r="76">
      <c r="A76" s="13" t="n"/>
      <c r="B76" s="14" t="n"/>
      <c r="C76" s="14" t="n"/>
      <c r="D76" s="14">
        <f>IF(C76="","",IFERROR(VLOOKUP(C76,Listas!$A$6:$B$45,2,FALSE),"Conta não cadastrada"))</f>
        <v/>
      </c>
      <c r="E76" s="15" t="n"/>
    </row>
    <row r="77">
      <c r="A77" s="13" t="n"/>
      <c r="B77" s="14" t="n"/>
      <c r="C77" s="14" t="n"/>
      <c r="D77" s="14">
        <f>IF(C77="","",IFERROR(VLOOKUP(C77,Listas!$A$6:$B$45,2,FALSE),"Conta não cadastrada"))</f>
        <v/>
      </c>
      <c r="E77" s="15" t="n"/>
    </row>
    <row r="78">
      <c r="A78" s="13" t="n"/>
      <c r="B78" s="14" t="n"/>
      <c r="C78" s="14" t="n"/>
      <c r="D78" s="14">
        <f>IF(C78="","",IFERROR(VLOOKUP(C78,Listas!$A$6:$B$45,2,FALSE),"Conta não cadastrada"))</f>
        <v/>
      </c>
      <c r="E78" s="15" t="n"/>
    </row>
    <row r="79">
      <c r="A79" s="13" t="n"/>
      <c r="B79" s="14" t="n"/>
      <c r="C79" s="14" t="n"/>
      <c r="D79" s="14">
        <f>IF(C79="","",IFERROR(VLOOKUP(C79,Listas!$A$6:$B$45,2,FALSE),"Conta não cadastrada"))</f>
        <v/>
      </c>
      <c r="E79" s="15" t="n"/>
    </row>
    <row r="80">
      <c r="A80" s="13" t="n"/>
      <c r="B80" s="14" t="n"/>
      <c r="C80" s="14" t="n"/>
      <c r="D80" s="14">
        <f>IF(C80="","",IFERROR(VLOOKUP(C80,Listas!$A$6:$B$45,2,FALSE),"Conta não cadastrada"))</f>
        <v/>
      </c>
      <c r="E80" s="15" t="n"/>
    </row>
    <row r="81">
      <c r="A81" s="13" t="n"/>
      <c r="B81" s="14" t="n"/>
      <c r="C81" s="14" t="n"/>
      <c r="D81" s="14">
        <f>IF(C81="","",IFERROR(VLOOKUP(C81,Listas!$A$6:$B$45,2,FALSE),"Conta não cadastrada"))</f>
        <v/>
      </c>
      <c r="E81" s="15" t="n"/>
    </row>
    <row r="82">
      <c r="A82" s="13" t="n"/>
      <c r="B82" s="14" t="n"/>
      <c r="C82" s="14" t="n"/>
      <c r="D82" s="14">
        <f>IF(C82="","",IFERROR(VLOOKUP(C82,Listas!$A$6:$B$45,2,FALSE),"Conta não cadastrada"))</f>
        <v/>
      </c>
      <c r="E82" s="15" t="n"/>
    </row>
    <row r="83">
      <c r="A83" s="13" t="n"/>
      <c r="B83" s="14" t="n"/>
      <c r="C83" s="14" t="n"/>
      <c r="D83" s="14">
        <f>IF(C83="","",IFERROR(VLOOKUP(C83,Listas!$A$6:$B$45,2,FALSE),"Conta não cadastrada"))</f>
        <v/>
      </c>
      <c r="E83" s="15" t="n"/>
    </row>
    <row r="84">
      <c r="A84" s="13" t="n"/>
      <c r="B84" s="14" t="n"/>
      <c r="C84" s="14" t="n"/>
      <c r="D84" s="14">
        <f>IF(C84="","",IFERROR(VLOOKUP(C84,Listas!$A$6:$B$45,2,FALSE),"Conta não cadastrada"))</f>
        <v/>
      </c>
      <c r="E84" s="15" t="n"/>
    </row>
    <row r="85">
      <c r="A85" s="13" t="n"/>
      <c r="B85" s="14" t="n"/>
      <c r="C85" s="14" t="n"/>
      <c r="D85" s="14">
        <f>IF(C85="","",IFERROR(VLOOKUP(C85,Listas!$A$6:$B$45,2,FALSE),"Conta não cadastrada"))</f>
        <v/>
      </c>
      <c r="E85" s="15" t="n"/>
    </row>
    <row r="86">
      <c r="A86" s="13" t="n"/>
      <c r="B86" s="14" t="n"/>
      <c r="C86" s="14" t="n"/>
      <c r="D86" s="14">
        <f>IF(C86="","",IFERROR(VLOOKUP(C86,Listas!$A$6:$B$45,2,FALSE),"Conta não cadastrada"))</f>
        <v/>
      </c>
      <c r="E86" s="15" t="n"/>
    </row>
    <row r="87">
      <c r="A87" s="13" t="n"/>
      <c r="B87" s="14" t="n"/>
      <c r="C87" s="14" t="n"/>
      <c r="D87" s="14">
        <f>IF(C87="","",IFERROR(VLOOKUP(C87,Listas!$A$6:$B$45,2,FALSE),"Conta não cadastrada"))</f>
        <v/>
      </c>
      <c r="E87" s="15" t="n"/>
    </row>
    <row r="88">
      <c r="A88" s="13" t="n"/>
      <c r="B88" s="14" t="n"/>
      <c r="C88" s="14" t="n"/>
      <c r="D88" s="14">
        <f>IF(C88="","",IFERROR(VLOOKUP(C88,Listas!$A$6:$B$45,2,FALSE),"Conta não cadastrada"))</f>
        <v/>
      </c>
      <c r="E88" s="15" t="n"/>
    </row>
    <row r="89">
      <c r="A89" s="13" t="n"/>
      <c r="B89" s="14" t="n"/>
      <c r="C89" s="14" t="n"/>
      <c r="D89" s="14">
        <f>IF(C89="","",IFERROR(VLOOKUP(C89,Listas!$A$6:$B$45,2,FALSE),"Conta não cadastrada"))</f>
        <v/>
      </c>
      <c r="E89" s="15" t="n"/>
    </row>
    <row r="90">
      <c r="A90" s="13" t="n"/>
      <c r="B90" s="14" t="n"/>
      <c r="C90" s="14" t="n"/>
      <c r="D90" s="14">
        <f>IF(C90="","",IFERROR(VLOOKUP(C90,Listas!$A$6:$B$45,2,FALSE),"Conta não cadastrada"))</f>
        <v/>
      </c>
      <c r="E90" s="15" t="n"/>
    </row>
    <row r="91">
      <c r="A91" s="13" t="n"/>
      <c r="B91" s="14" t="n"/>
      <c r="C91" s="14" t="n"/>
      <c r="D91" s="14">
        <f>IF(C91="","",IFERROR(VLOOKUP(C91,Listas!$A$6:$B$45,2,FALSE),"Conta não cadastrada"))</f>
        <v/>
      </c>
      <c r="E91" s="15" t="n"/>
    </row>
    <row r="92">
      <c r="A92" s="13" t="n"/>
      <c r="B92" s="14" t="n"/>
      <c r="C92" s="14" t="n"/>
      <c r="D92" s="14">
        <f>IF(C92="","",IFERROR(VLOOKUP(C92,Listas!$A$6:$B$45,2,FALSE),"Conta não cadastrada"))</f>
        <v/>
      </c>
      <c r="E92" s="15" t="n"/>
    </row>
    <row r="93">
      <c r="A93" s="13" t="n"/>
      <c r="B93" s="14" t="n"/>
      <c r="C93" s="14" t="n"/>
      <c r="D93" s="14">
        <f>IF(C93="","",IFERROR(VLOOKUP(C93,Listas!$A$6:$B$45,2,FALSE),"Conta não cadastrada"))</f>
        <v/>
      </c>
      <c r="E93" s="15" t="n"/>
    </row>
    <row r="94">
      <c r="A94" s="13" t="n"/>
      <c r="B94" s="14" t="n"/>
      <c r="C94" s="14" t="n"/>
      <c r="D94" s="14">
        <f>IF(C94="","",IFERROR(VLOOKUP(C94,Listas!$A$6:$B$45,2,FALSE),"Conta não cadastrada"))</f>
        <v/>
      </c>
      <c r="E94" s="15" t="n"/>
    </row>
    <row r="95">
      <c r="A95" s="13" t="n"/>
      <c r="B95" s="14" t="n"/>
      <c r="C95" s="14" t="n"/>
      <c r="D95" s="14">
        <f>IF(C95="","",IFERROR(VLOOKUP(C95,Listas!$A$6:$B$45,2,FALSE),"Conta não cadastrada"))</f>
        <v/>
      </c>
      <c r="E95" s="15" t="n"/>
    </row>
    <row r="96">
      <c r="A96" s="13" t="n"/>
      <c r="B96" s="14" t="n"/>
      <c r="C96" s="14" t="n"/>
      <c r="D96" s="14">
        <f>IF(C96="","",IFERROR(VLOOKUP(C96,Listas!$A$6:$B$45,2,FALSE),"Conta não cadastrada"))</f>
        <v/>
      </c>
      <c r="E96" s="15" t="n"/>
    </row>
    <row r="97">
      <c r="A97" s="13" t="n"/>
      <c r="B97" s="14" t="n"/>
      <c r="C97" s="14" t="n"/>
      <c r="D97" s="14">
        <f>IF(C97="","",IFERROR(VLOOKUP(C97,Listas!$A$6:$B$45,2,FALSE),"Conta não cadastrada"))</f>
        <v/>
      </c>
      <c r="E97" s="15" t="n"/>
    </row>
    <row r="98">
      <c r="A98" s="13" t="n"/>
      <c r="B98" s="14" t="n"/>
      <c r="C98" s="14" t="n"/>
      <c r="D98" s="14">
        <f>IF(C98="","",IFERROR(VLOOKUP(C98,Listas!$A$6:$B$45,2,FALSE),"Conta não cadastrada"))</f>
        <v/>
      </c>
      <c r="E98" s="15" t="n"/>
    </row>
    <row r="99">
      <c r="A99" s="13" t="n"/>
      <c r="B99" s="14" t="n"/>
      <c r="C99" s="14" t="n"/>
      <c r="D99" s="14">
        <f>IF(C99="","",IFERROR(VLOOKUP(C99,Listas!$A$6:$B$45,2,FALSE),"Conta não cadastrada"))</f>
        <v/>
      </c>
      <c r="E99" s="15" t="n"/>
    </row>
    <row r="100">
      <c r="A100" s="13" t="n"/>
      <c r="B100" s="14" t="n"/>
      <c r="C100" s="14" t="n"/>
      <c r="D100" s="14">
        <f>IF(C100="","",IFERROR(VLOOKUP(C100,Listas!$A$6:$B$45,2,FALSE),"Conta não cadastrada"))</f>
        <v/>
      </c>
      <c r="E100" s="15" t="n"/>
    </row>
    <row r="101">
      <c r="A101" s="13" t="n"/>
      <c r="B101" s="14" t="n"/>
      <c r="C101" s="14" t="n"/>
      <c r="D101" s="14">
        <f>IF(C101="","",IFERROR(VLOOKUP(C101,Listas!$A$6:$B$45,2,FALSE),"Conta não cadastrada"))</f>
        <v/>
      </c>
      <c r="E101" s="15" t="n"/>
    </row>
    <row r="102">
      <c r="A102" s="13" t="n"/>
      <c r="B102" s="14" t="n"/>
      <c r="C102" s="14" t="n"/>
      <c r="D102" s="14">
        <f>IF(C102="","",IFERROR(VLOOKUP(C102,Listas!$A$6:$B$45,2,FALSE),"Conta não cadastrada"))</f>
        <v/>
      </c>
      <c r="E102" s="15" t="n"/>
    </row>
    <row r="103">
      <c r="A103" s="13" t="n"/>
      <c r="B103" s="14" t="n"/>
      <c r="C103" s="14" t="n"/>
      <c r="D103" s="14">
        <f>IF(C103="","",IFERROR(VLOOKUP(C103,Listas!$A$6:$B$45,2,FALSE),"Conta não cadastrada"))</f>
        <v/>
      </c>
      <c r="E103" s="15" t="n"/>
    </row>
    <row r="104">
      <c r="A104" s="13" t="n"/>
      <c r="B104" s="14" t="n"/>
      <c r="C104" s="14" t="n"/>
      <c r="D104" s="14">
        <f>IF(C104="","",IFERROR(VLOOKUP(C104,Listas!$A$6:$B$45,2,FALSE),"Conta não cadastrada"))</f>
        <v/>
      </c>
      <c r="E104" s="15" t="n"/>
    </row>
    <row r="105">
      <c r="A105" s="13" t="n"/>
      <c r="B105" s="14" t="n"/>
      <c r="C105" s="14" t="n"/>
      <c r="D105" s="14">
        <f>IF(C105="","",IFERROR(VLOOKUP(C105,Listas!$A$6:$B$45,2,FALSE),"Conta não cadastrada"))</f>
        <v/>
      </c>
      <c r="E105" s="15" t="n"/>
    </row>
    <row r="106">
      <c r="A106" s="13" t="n"/>
      <c r="B106" s="14" t="n"/>
      <c r="C106" s="14" t="n"/>
      <c r="D106" s="14">
        <f>IF(C106="","",IFERROR(VLOOKUP(C106,Listas!$A$6:$B$45,2,FALSE),"Conta não cadastrada"))</f>
        <v/>
      </c>
      <c r="E106" s="15" t="n"/>
    </row>
    <row r="107">
      <c r="A107" s="13" t="n"/>
      <c r="B107" s="14" t="n"/>
      <c r="C107" s="14" t="n"/>
      <c r="D107" s="14">
        <f>IF(C107="","",IFERROR(VLOOKUP(C107,Listas!$A$6:$B$45,2,FALSE),"Conta não cadastrada"))</f>
        <v/>
      </c>
      <c r="E107" s="15" t="n"/>
    </row>
    <row r="108">
      <c r="A108" s="13" t="n"/>
      <c r="B108" s="14" t="n"/>
      <c r="C108" s="14" t="n"/>
      <c r="D108" s="14">
        <f>IF(C108="","",IFERROR(VLOOKUP(C108,Listas!$A$6:$B$45,2,FALSE),"Conta não cadastrada"))</f>
        <v/>
      </c>
      <c r="E108" s="15" t="n"/>
    </row>
    <row r="109">
      <c r="A109" s="13" t="n"/>
      <c r="B109" s="14" t="n"/>
      <c r="C109" s="14" t="n"/>
      <c r="D109" s="14">
        <f>IF(C109="","",IFERROR(VLOOKUP(C109,Listas!$A$6:$B$45,2,FALSE),"Conta não cadastrada"))</f>
        <v/>
      </c>
      <c r="E109" s="15" t="n"/>
    </row>
    <row r="110">
      <c r="A110" s="13" t="n"/>
      <c r="B110" s="14" t="n"/>
      <c r="C110" s="14" t="n"/>
      <c r="D110" s="14">
        <f>IF(C110="","",IFERROR(VLOOKUP(C110,Listas!$A$6:$B$45,2,FALSE),"Conta não cadastrada"))</f>
        <v/>
      </c>
      <c r="E110" s="15" t="n"/>
    </row>
    <row r="111">
      <c r="A111" s="13" t="n"/>
      <c r="B111" s="14" t="n"/>
      <c r="C111" s="14" t="n"/>
      <c r="D111" s="14">
        <f>IF(C111="","",IFERROR(VLOOKUP(C111,Listas!$A$6:$B$45,2,FALSE),"Conta não cadastrada"))</f>
        <v/>
      </c>
      <c r="E111" s="15" t="n"/>
    </row>
    <row r="112">
      <c r="A112" s="13" t="n"/>
      <c r="B112" s="14" t="n"/>
      <c r="C112" s="14" t="n"/>
      <c r="D112" s="14">
        <f>IF(C112="","",IFERROR(VLOOKUP(C112,Listas!$A$6:$B$45,2,FALSE),"Conta não cadastrada"))</f>
        <v/>
      </c>
      <c r="E112" s="15" t="n"/>
    </row>
    <row r="113">
      <c r="A113" s="13" t="n"/>
      <c r="B113" s="14" t="n"/>
      <c r="C113" s="14" t="n"/>
      <c r="D113" s="14">
        <f>IF(C113="","",IFERROR(VLOOKUP(C113,Listas!$A$6:$B$45,2,FALSE),"Conta não cadastrada"))</f>
        <v/>
      </c>
      <c r="E113" s="15" t="n"/>
    </row>
    <row r="114">
      <c r="A114" s="13" t="n"/>
      <c r="B114" s="14" t="n"/>
      <c r="C114" s="14" t="n"/>
      <c r="D114" s="14">
        <f>IF(C114="","",IFERROR(VLOOKUP(C114,Listas!$A$6:$B$45,2,FALSE),"Conta não cadastrada"))</f>
        <v/>
      </c>
      <c r="E114" s="15" t="n"/>
    </row>
    <row r="115">
      <c r="A115" s="13" t="n"/>
      <c r="B115" s="14" t="n"/>
      <c r="C115" s="14" t="n"/>
      <c r="D115" s="14">
        <f>IF(C115="","",IFERROR(VLOOKUP(C115,Listas!$A$6:$B$45,2,FALSE),"Conta não cadastrada"))</f>
        <v/>
      </c>
      <c r="E115" s="15" t="n"/>
    </row>
    <row r="116">
      <c r="A116" s="13" t="n"/>
      <c r="B116" s="14" t="n"/>
      <c r="C116" s="14" t="n"/>
      <c r="D116" s="14">
        <f>IF(C116="","",IFERROR(VLOOKUP(C116,Listas!$A$6:$B$45,2,FALSE),"Conta não cadastrada"))</f>
        <v/>
      </c>
      <c r="E116" s="15" t="n"/>
    </row>
    <row r="117">
      <c r="A117" s="13" t="n"/>
      <c r="B117" s="14" t="n"/>
      <c r="C117" s="14" t="n"/>
      <c r="D117" s="14">
        <f>IF(C117="","",IFERROR(VLOOKUP(C117,Listas!$A$6:$B$45,2,FALSE),"Conta não cadastrada"))</f>
        <v/>
      </c>
      <c r="E117" s="15" t="n"/>
    </row>
    <row r="118">
      <c r="A118" s="13" t="n"/>
      <c r="B118" s="14" t="n"/>
      <c r="C118" s="14" t="n"/>
      <c r="D118" s="14">
        <f>IF(C118="","",IFERROR(VLOOKUP(C118,Listas!$A$6:$B$45,2,FALSE),"Conta não cadastrada"))</f>
        <v/>
      </c>
      <c r="E118" s="15" t="n"/>
    </row>
    <row r="119">
      <c r="A119" s="13" t="n"/>
      <c r="B119" s="14" t="n"/>
      <c r="C119" s="14" t="n"/>
      <c r="D119" s="14">
        <f>IF(C119="","",IFERROR(VLOOKUP(C119,Listas!$A$6:$B$45,2,FALSE),"Conta não cadastrada"))</f>
        <v/>
      </c>
      <c r="E119" s="15" t="n"/>
    </row>
    <row r="120">
      <c r="A120" s="13" t="n"/>
      <c r="B120" s="14" t="n"/>
      <c r="C120" s="14" t="n"/>
      <c r="D120" s="14">
        <f>IF(C120="","",IFERROR(VLOOKUP(C120,Listas!$A$6:$B$45,2,FALSE),"Conta não cadastrada"))</f>
        <v/>
      </c>
      <c r="E120" s="15" t="n"/>
    </row>
    <row r="121">
      <c r="A121" s="13" t="n"/>
      <c r="B121" s="14" t="n"/>
      <c r="C121" s="14" t="n"/>
      <c r="D121" s="14">
        <f>IF(C121="","",IFERROR(VLOOKUP(C121,Listas!$A$6:$B$45,2,FALSE),"Conta não cadastrada"))</f>
        <v/>
      </c>
      <c r="E121" s="15" t="n"/>
    </row>
    <row r="122">
      <c r="A122" s="13" t="n"/>
      <c r="B122" s="14" t="n"/>
      <c r="C122" s="14" t="n"/>
      <c r="D122" s="14">
        <f>IF(C122="","",IFERROR(VLOOKUP(C122,Listas!$A$6:$B$45,2,FALSE),"Conta não cadastrada"))</f>
        <v/>
      </c>
      <c r="E122" s="15" t="n"/>
    </row>
    <row r="123">
      <c r="A123" s="13" t="n"/>
      <c r="B123" s="14" t="n"/>
      <c r="C123" s="14" t="n"/>
      <c r="D123" s="14">
        <f>IF(C123="","",IFERROR(VLOOKUP(C123,Listas!$A$6:$B$45,2,FALSE),"Conta não cadastrada"))</f>
        <v/>
      </c>
      <c r="E123" s="15" t="n"/>
    </row>
    <row r="124">
      <c r="A124" s="13" t="n"/>
      <c r="B124" s="14" t="n"/>
      <c r="C124" s="14" t="n"/>
      <c r="D124" s="14">
        <f>IF(C124="","",IFERROR(VLOOKUP(C124,Listas!$A$6:$B$45,2,FALSE),"Conta não cadastrada"))</f>
        <v/>
      </c>
      <c r="E124" s="15" t="n"/>
    </row>
    <row r="125">
      <c r="A125" s="13" t="n"/>
      <c r="B125" s="14" t="n"/>
      <c r="C125" s="14" t="n"/>
      <c r="D125" s="14">
        <f>IF(C125="","",IFERROR(VLOOKUP(C125,Listas!$A$6:$B$45,2,FALSE),"Conta não cadastrada"))</f>
        <v/>
      </c>
      <c r="E125" s="15" t="n"/>
    </row>
    <row r="126">
      <c r="A126" s="13" t="n"/>
      <c r="B126" s="14" t="n"/>
      <c r="C126" s="14" t="n"/>
      <c r="D126" s="14">
        <f>IF(C126="","",IFERROR(VLOOKUP(C126,Listas!$A$6:$B$45,2,FALSE),"Conta não cadastrada"))</f>
        <v/>
      </c>
      <c r="E126" s="15" t="n"/>
    </row>
    <row r="127">
      <c r="A127" s="13" t="n"/>
      <c r="B127" s="14" t="n"/>
      <c r="C127" s="14" t="n"/>
      <c r="D127" s="14">
        <f>IF(C127="","",IFERROR(VLOOKUP(C127,Listas!$A$6:$B$45,2,FALSE),"Conta não cadastrada"))</f>
        <v/>
      </c>
      <c r="E127" s="15" t="n"/>
    </row>
    <row r="128">
      <c r="A128" s="13" t="n"/>
      <c r="B128" s="14" t="n"/>
      <c r="C128" s="14" t="n"/>
      <c r="D128" s="14">
        <f>IF(C128="","",IFERROR(VLOOKUP(C128,Listas!$A$6:$B$45,2,FALSE),"Conta não cadastrada"))</f>
        <v/>
      </c>
      <c r="E128" s="15" t="n"/>
    </row>
    <row r="129">
      <c r="A129" s="13" t="n"/>
      <c r="B129" s="14" t="n"/>
      <c r="C129" s="14" t="n"/>
      <c r="D129" s="14">
        <f>IF(C129="","",IFERROR(VLOOKUP(C129,Listas!$A$6:$B$45,2,FALSE),"Conta não cadastrada"))</f>
        <v/>
      </c>
      <c r="E129" s="15" t="n"/>
    </row>
    <row r="130">
      <c r="A130" s="13" t="n"/>
      <c r="B130" s="14" t="n"/>
      <c r="C130" s="14" t="n"/>
      <c r="D130" s="14">
        <f>IF(C130="","",IFERROR(VLOOKUP(C130,Listas!$A$6:$B$45,2,FALSE),"Conta não cadastrada"))</f>
        <v/>
      </c>
      <c r="E130" s="15" t="n"/>
    </row>
    <row r="131">
      <c r="A131" s="13" t="n"/>
      <c r="B131" s="14" t="n"/>
      <c r="C131" s="14" t="n"/>
      <c r="D131" s="14">
        <f>IF(C131="","",IFERROR(VLOOKUP(C131,Listas!$A$6:$B$45,2,FALSE),"Conta não cadastrada"))</f>
        <v/>
      </c>
      <c r="E131" s="15" t="n"/>
    </row>
    <row r="132">
      <c r="A132" s="13" t="n"/>
      <c r="B132" s="14" t="n"/>
      <c r="C132" s="14" t="n"/>
      <c r="D132" s="14">
        <f>IF(C132="","",IFERROR(VLOOKUP(C132,Listas!$A$6:$B$45,2,FALSE),"Conta não cadastrada"))</f>
        <v/>
      </c>
      <c r="E132" s="15" t="n"/>
    </row>
    <row r="133">
      <c r="A133" s="13" t="n"/>
      <c r="B133" s="14" t="n"/>
      <c r="C133" s="14" t="n"/>
      <c r="D133" s="14">
        <f>IF(C133="","",IFERROR(VLOOKUP(C133,Listas!$A$6:$B$45,2,FALSE),"Conta não cadastrada"))</f>
        <v/>
      </c>
      <c r="E133" s="15" t="n"/>
    </row>
    <row r="134">
      <c r="A134" s="13" t="n"/>
      <c r="B134" s="14" t="n"/>
      <c r="C134" s="14" t="n"/>
      <c r="D134" s="14">
        <f>IF(C134="","",IFERROR(VLOOKUP(C134,Listas!$A$6:$B$45,2,FALSE),"Conta não cadastrada"))</f>
        <v/>
      </c>
      <c r="E134" s="15" t="n"/>
    </row>
    <row r="135">
      <c r="A135" s="13" t="n"/>
      <c r="B135" s="14" t="n"/>
      <c r="C135" s="14" t="n"/>
      <c r="D135" s="14">
        <f>IF(C135="","",IFERROR(VLOOKUP(C135,Listas!$A$6:$B$45,2,FALSE),"Conta não cadastrada"))</f>
        <v/>
      </c>
      <c r="E135" s="15" t="n"/>
    </row>
    <row r="136">
      <c r="A136" s="13" t="n"/>
      <c r="B136" s="14" t="n"/>
      <c r="C136" s="14" t="n"/>
      <c r="D136" s="14">
        <f>IF(C136="","",IFERROR(VLOOKUP(C136,Listas!$A$6:$B$45,2,FALSE),"Conta não cadastrada"))</f>
        <v/>
      </c>
      <c r="E136" s="15" t="n"/>
    </row>
    <row r="137">
      <c r="A137" s="13" t="n"/>
      <c r="B137" s="14" t="n"/>
      <c r="C137" s="14" t="n"/>
      <c r="D137" s="14">
        <f>IF(C137="","",IFERROR(VLOOKUP(C137,Listas!$A$6:$B$45,2,FALSE),"Conta não cadastrada"))</f>
        <v/>
      </c>
      <c r="E137" s="15" t="n"/>
    </row>
    <row r="138">
      <c r="A138" s="13" t="n"/>
      <c r="B138" s="14" t="n"/>
      <c r="C138" s="14" t="n"/>
      <c r="D138" s="14">
        <f>IF(C138="","",IFERROR(VLOOKUP(C138,Listas!$A$6:$B$45,2,FALSE),"Conta não cadastrada"))</f>
        <v/>
      </c>
      <c r="E138" s="15" t="n"/>
    </row>
    <row r="139">
      <c r="A139" s="13" t="n"/>
      <c r="B139" s="14" t="n"/>
      <c r="C139" s="14" t="n"/>
      <c r="D139" s="14">
        <f>IF(C139="","",IFERROR(VLOOKUP(C139,Listas!$A$6:$B$45,2,FALSE),"Conta não cadastrada"))</f>
        <v/>
      </c>
      <c r="E139" s="15" t="n"/>
    </row>
    <row r="140">
      <c r="A140" s="13" t="n"/>
      <c r="B140" s="14" t="n"/>
      <c r="C140" s="14" t="n"/>
      <c r="D140" s="14">
        <f>IF(C140="","",IFERROR(VLOOKUP(C140,Listas!$A$6:$B$45,2,FALSE),"Conta não cadastrada"))</f>
        <v/>
      </c>
      <c r="E140" s="15" t="n"/>
    </row>
    <row r="141">
      <c r="A141" s="13" t="n"/>
      <c r="B141" s="14" t="n"/>
      <c r="C141" s="14" t="n"/>
      <c r="D141" s="14">
        <f>IF(C141="","",IFERROR(VLOOKUP(C141,Listas!$A$6:$B$45,2,FALSE),"Conta não cadastrada"))</f>
        <v/>
      </c>
      <c r="E141" s="15" t="n"/>
    </row>
    <row r="142">
      <c r="A142" s="13" t="n"/>
      <c r="B142" s="14" t="n"/>
      <c r="C142" s="14" t="n"/>
      <c r="D142" s="14">
        <f>IF(C142="","",IFERROR(VLOOKUP(C142,Listas!$A$6:$B$45,2,FALSE),"Conta não cadastrada"))</f>
        <v/>
      </c>
      <c r="E142" s="15" t="n"/>
    </row>
    <row r="143">
      <c r="A143" s="13" t="n"/>
      <c r="B143" s="14" t="n"/>
      <c r="C143" s="14" t="n"/>
      <c r="D143" s="14">
        <f>IF(C143="","",IFERROR(VLOOKUP(C143,Listas!$A$6:$B$45,2,FALSE),"Conta não cadastrada"))</f>
        <v/>
      </c>
      <c r="E143" s="15" t="n"/>
    </row>
    <row r="144">
      <c r="A144" s="13" t="n"/>
      <c r="B144" s="14" t="n"/>
      <c r="C144" s="14" t="n"/>
      <c r="D144" s="14">
        <f>IF(C144="","",IFERROR(VLOOKUP(C144,Listas!$A$6:$B$45,2,FALSE),"Conta não cadastrada"))</f>
        <v/>
      </c>
      <c r="E144" s="15" t="n"/>
    </row>
    <row r="145">
      <c r="A145" s="13" t="n"/>
      <c r="B145" s="14" t="n"/>
      <c r="C145" s="14" t="n"/>
      <c r="D145" s="14">
        <f>IF(C145="","",IFERROR(VLOOKUP(C145,Listas!$A$6:$B$45,2,FALSE),"Conta não cadastrada"))</f>
        <v/>
      </c>
      <c r="E145" s="15" t="n"/>
    </row>
    <row r="146">
      <c r="A146" s="13" t="n"/>
      <c r="B146" s="14" t="n"/>
      <c r="C146" s="14" t="n"/>
      <c r="D146" s="14">
        <f>IF(C146="","",IFERROR(VLOOKUP(C146,Listas!$A$6:$B$45,2,FALSE),"Conta não cadastrada"))</f>
        <v/>
      </c>
      <c r="E146" s="15" t="n"/>
    </row>
    <row r="147">
      <c r="A147" s="13" t="n"/>
      <c r="B147" s="14" t="n"/>
      <c r="C147" s="14" t="n"/>
      <c r="D147" s="14">
        <f>IF(C147="","",IFERROR(VLOOKUP(C147,Listas!$A$6:$B$45,2,FALSE),"Conta não cadastrada"))</f>
        <v/>
      </c>
      <c r="E147" s="15" t="n"/>
    </row>
    <row r="148">
      <c r="A148" s="13" t="n"/>
      <c r="B148" s="14" t="n"/>
      <c r="C148" s="14" t="n"/>
      <c r="D148" s="14">
        <f>IF(C148="","",IFERROR(VLOOKUP(C148,Listas!$A$6:$B$45,2,FALSE),"Conta não cadastrada"))</f>
        <v/>
      </c>
      <c r="E148" s="15" t="n"/>
    </row>
    <row r="149">
      <c r="A149" s="13" t="n"/>
      <c r="B149" s="14" t="n"/>
      <c r="C149" s="14" t="n"/>
      <c r="D149" s="14">
        <f>IF(C149="","",IFERROR(VLOOKUP(C149,Listas!$A$6:$B$45,2,FALSE),"Conta não cadastrada"))</f>
        <v/>
      </c>
      <c r="E149" s="15" t="n"/>
    </row>
    <row r="150">
      <c r="A150" s="13" t="n"/>
      <c r="B150" s="14" t="n"/>
      <c r="C150" s="14" t="n"/>
      <c r="D150" s="14">
        <f>IF(C150="","",IFERROR(VLOOKUP(C150,Listas!$A$6:$B$45,2,FALSE),"Conta não cadastrada"))</f>
        <v/>
      </c>
      <c r="E150" s="15" t="n"/>
    </row>
    <row r="151">
      <c r="A151" s="13" t="n"/>
      <c r="B151" s="14" t="n"/>
      <c r="C151" s="14" t="n"/>
      <c r="D151" s="14">
        <f>IF(C151="","",IFERROR(VLOOKUP(C151,Listas!$A$6:$B$45,2,FALSE),"Conta não cadastrada"))</f>
        <v/>
      </c>
      <c r="E151" s="15" t="n"/>
    </row>
    <row r="152">
      <c r="A152" s="13" t="n"/>
      <c r="B152" s="14" t="n"/>
      <c r="C152" s="14" t="n"/>
      <c r="D152" s="14">
        <f>IF(C152="","",IFERROR(VLOOKUP(C152,Listas!$A$6:$B$45,2,FALSE),"Conta não cadastrada"))</f>
        <v/>
      </c>
      <c r="E152" s="15" t="n"/>
    </row>
    <row r="153">
      <c r="A153" s="13" t="n"/>
      <c r="B153" s="14" t="n"/>
      <c r="C153" s="14" t="n"/>
      <c r="D153" s="14">
        <f>IF(C153="","",IFERROR(VLOOKUP(C153,Listas!$A$6:$B$45,2,FALSE),"Conta não cadastrada"))</f>
        <v/>
      </c>
      <c r="E153" s="15" t="n"/>
    </row>
    <row r="154">
      <c r="A154" s="13" t="n"/>
      <c r="B154" s="14" t="n"/>
      <c r="C154" s="14" t="n"/>
      <c r="D154" s="14">
        <f>IF(C154="","",IFERROR(VLOOKUP(C154,Listas!$A$6:$B$45,2,FALSE),"Conta não cadastrada"))</f>
        <v/>
      </c>
      <c r="E154" s="15" t="n"/>
    </row>
    <row r="155">
      <c r="A155" s="13" t="n"/>
      <c r="B155" s="14" t="n"/>
      <c r="C155" s="14" t="n"/>
      <c r="D155" s="14">
        <f>IF(C155="","",IFERROR(VLOOKUP(C155,Listas!$A$6:$B$45,2,FALSE),"Conta não cadastrada"))</f>
        <v/>
      </c>
      <c r="E155" s="15" t="n"/>
    </row>
    <row r="156">
      <c r="A156" s="13" t="n"/>
      <c r="B156" s="14" t="n"/>
      <c r="C156" s="14" t="n"/>
      <c r="D156" s="14">
        <f>IF(C156="","",IFERROR(VLOOKUP(C156,Listas!$A$6:$B$45,2,FALSE),"Conta não cadastrada"))</f>
        <v/>
      </c>
      <c r="E156" s="15" t="n"/>
    </row>
    <row r="157">
      <c r="A157" s="13" t="n"/>
      <c r="B157" s="14" t="n"/>
      <c r="C157" s="14" t="n"/>
      <c r="D157" s="14">
        <f>IF(C157="","",IFERROR(VLOOKUP(C157,Listas!$A$6:$B$45,2,FALSE),"Conta não cadastrada"))</f>
        <v/>
      </c>
      <c r="E157" s="15" t="n"/>
    </row>
    <row r="158">
      <c r="A158" s="13" t="n"/>
      <c r="B158" s="14" t="n"/>
      <c r="C158" s="14" t="n"/>
      <c r="D158" s="14">
        <f>IF(C158="","",IFERROR(VLOOKUP(C158,Listas!$A$6:$B$45,2,FALSE),"Conta não cadastrada"))</f>
        <v/>
      </c>
      <c r="E158" s="15" t="n"/>
    </row>
    <row r="159">
      <c r="A159" s="13" t="n"/>
      <c r="B159" s="14" t="n"/>
      <c r="C159" s="14" t="n"/>
      <c r="D159" s="14">
        <f>IF(C159="","",IFERROR(VLOOKUP(C159,Listas!$A$6:$B$45,2,FALSE),"Conta não cadastrada"))</f>
        <v/>
      </c>
      <c r="E159" s="15" t="n"/>
    </row>
    <row r="160">
      <c r="A160" s="13" t="n"/>
      <c r="B160" s="14" t="n"/>
      <c r="C160" s="14" t="n"/>
      <c r="D160" s="14">
        <f>IF(C160="","",IFERROR(VLOOKUP(C160,Listas!$A$6:$B$45,2,FALSE),"Conta não cadastrada"))</f>
        <v/>
      </c>
      <c r="E160" s="15" t="n"/>
    </row>
    <row r="161">
      <c r="A161" s="13" t="n"/>
      <c r="B161" s="14" t="n"/>
      <c r="C161" s="14" t="n"/>
      <c r="D161" s="14">
        <f>IF(C161="","",IFERROR(VLOOKUP(C161,Listas!$A$6:$B$45,2,FALSE),"Conta não cadastrada"))</f>
        <v/>
      </c>
      <c r="E161" s="15" t="n"/>
    </row>
    <row r="162">
      <c r="A162" s="13" t="n"/>
      <c r="B162" s="14" t="n"/>
      <c r="C162" s="14" t="n"/>
      <c r="D162" s="14">
        <f>IF(C162="","",IFERROR(VLOOKUP(C162,Listas!$A$6:$B$45,2,FALSE),"Conta não cadastrada"))</f>
        <v/>
      </c>
      <c r="E162" s="15" t="n"/>
    </row>
    <row r="163">
      <c r="A163" s="13" t="n"/>
      <c r="B163" s="14" t="n"/>
      <c r="C163" s="14" t="n"/>
      <c r="D163" s="14">
        <f>IF(C163="","",IFERROR(VLOOKUP(C163,Listas!$A$6:$B$45,2,FALSE),"Conta não cadastrada"))</f>
        <v/>
      </c>
      <c r="E163" s="15" t="n"/>
    </row>
    <row r="164">
      <c r="A164" s="13" t="n"/>
      <c r="B164" s="14" t="n"/>
      <c r="C164" s="14" t="n"/>
      <c r="D164" s="14">
        <f>IF(C164="","",IFERROR(VLOOKUP(C164,Listas!$A$6:$B$45,2,FALSE),"Conta não cadastrada"))</f>
        <v/>
      </c>
      <c r="E164" s="15" t="n"/>
    </row>
    <row r="165">
      <c r="A165" s="13" t="n"/>
      <c r="B165" s="14" t="n"/>
      <c r="C165" s="14" t="n"/>
      <c r="D165" s="14">
        <f>IF(C165="","",IFERROR(VLOOKUP(C165,Listas!$A$6:$B$45,2,FALSE),"Conta não cadastrada"))</f>
        <v/>
      </c>
      <c r="E165" s="15" t="n"/>
    </row>
    <row r="166">
      <c r="A166" s="13" t="n"/>
      <c r="B166" s="14" t="n"/>
      <c r="C166" s="14" t="n"/>
      <c r="D166" s="14">
        <f>IF(C166="","",IFERROR(VLOOKUP(C166,Listas!$A$6:$B$45,2,FALSE),"Conta não cadastrada"))</f>
        <v/>
      </c>
      <c r="E166" s="15" t="n"/>
    </row>
    <row r="167">
      <c r="A167" s="13" t="n"/>
      <c r="B167" s="14" t="n"/>
      <c r="C167" s="14" t="n"/>
      <c r="D167" s="14">
        <f>IF(C167="","",IFERROR(VLOOKUP(C167,Listas!$A$6:$B$45,2,FALSE),"Conta não cadastrada"))</f>
        <v/>
      </c>
      <c r="E167" s="15" t="n"/>
    </row>
    <row r="168">
      <c r="A168" s="13" t="n"/>
      <c r="B168" s="14" t="n"/>
      <c r="C168" s="14" t="n"/>
      <c r="D168" s="14">
        <f>IF(C168="","",IFERROR(VLOOKUP(C168,Listas!$A$6:$B$45,2,FALSE),"Conta não cadastrada"))</f>
        <v/>
      </c>
      <c r="E168" s="15" t="n"/>
    </row>
    <row r="169">
      <c r="A169" s="13" t="n"/>
      <c r="B169" s="14" t="n"/>
      <c r="C169" s="14" t="n"/>
      <c r="D169" s="14">
        <f>IF(C169="","",IFERROR(VLOOKUP(C169,Listas!$A$6:$B$45,2,FALSE),"Conta não cadastrada"))</f>
        <v/>
      </c>
      <c r="E169" s="15" t="n"/>
    </row>
    <row r="170">
      <c r="A170" s="13" t="n"/>
      <c r="B170" s="14" t="n"/>
      <c r="C170" s="14" t="n"/>
      <c r="D170" s="14">
        <f>IF(C170="","",IFERROR(VLOOKUP(C170,Listas!$A$6:$B$45,2,FALSE),"Conta não cadastrada"))</f>
        <v/>
      </c>
      <c r="E170" s="15" t="n"/>
    </row>
    <row r="171">
      <c r="A171" s="13" t="n"/>
      <c r="B171" s="14" t="n"/>
      <c r="C171" s="14" t="n"/>
      <c r="D171" s="14">
        <f>IF(C171="","",IFERROR(VLOOKUP(C171,Listas!$A$6:$B$45,2,FALSE),"Conta não cadastrada"))</f>
        <v/>
      </c>
      <c r="E171" s="15" t="n"/>
    </row>
    <row r="172">
      <c r="A172" s="13" t="n"/>
      <c r="B172" s="14" t="n"/>
      <c r="C172" s="14" t="n"/>
      <c r="D172" s="14">
        <f>IF(C172="","",IFERROR(VLOOKUP(C172,Listas!$A$6:$B$45,2,FALSE),"Conta não cadastrada"))</f>
        <v/>
      </c>
      <c r="E172" s="15" t="n"/>
    </row>
    <row r="173">
      <c r="A173" s="13" t="n"/>
      <c r="B173" s="14" t="n"/>
      <c r="C173" s="14" t="n"/>
      <c r="D173" s="14">
        <f>IF(C173="","",IFERROR(VLOOKUP(C173,Listas!$A$6:$B$45,2,FALSE),"Conta não cadastrada"))</f>
        <v/>
      </c>
      <c r="E173" s="15" t="n"/>
    </row>
    <row r="174">
      <c r="A174" s="13" t="n"/>
      <c r="B174" s="14" t="n"/>
      <c r="C174" s="14" t="n"/>
      <c r="D174" s="14">
        <f>IF(C174="","",IFERROR(VLOOKUP(C174,Listas!$A$6:$B$45,2,FALSE),"Conta não cadastrada"))</f>
        <v/>
      </c>
      <c r="E174" s="15" t="n"/>
    </row>
    <row r="175">
      <c r="A175" s="13" t="n"/>
      <c r="B175" s="14" t="n"/>
      <c r="C175" s="14" t="n"/>
      <c r="D175" s="14">
        <f>IF(C175="","",IFERROR(VLOOKUP(C175,Listas!$A$6:$B$45,2,FALSE),"Conta não cadastrada"))</f>
        <v/>
      </c>
      <c r="E175" s="15" t="n"/>
    </row>
    <row r="176">
      <c r="A176" s="13" t="n"/>
      <c r="B176" s="14" t="n"/>
      <c r="C176" s="14" t="n"/>
      <c r="D176" s="14">
        <f>IF(C176="","",IFERROR(VLOOKUP(C176,Listas!$A$6:$B$45,2,FALSE),"Conta não cadastrada"))</f>
        <v/>
      </c>
      <c r="E176" s="15" t="n"/>
    </row>
    <row r="177">
      <c r="A177" s="13" t="n"/>
      <c r="B177" s="14" t="n"/>
      <c r="C177" s="14" t="n"/>
      <c r="D177" s="14">
        <f>IF(C177="","",IFERROR(VLOOKUP(C177,Listas!$A$6:$B$45,2,FALSE),"Conta não cadastrada"))</f>
        <v/>
      </c>
      <c r="E177" s="15" t="n"/>
    </row>
    <row r="178">
      <c r="A178" s="13" t="n"/>
      <c r="B178" s="14" t="n"/>
      <c r="C178" s="14" t="n"/>
      <c r="D178" s="14">
        <f>IF(C178="","",IFERROR(VLOOKUP(C178,Listas!$A$6:$B$45,2,FALSE),"Conta não cadastrada"))</f>
        <v/>
      </c>
      <c r="E178" s="15" t="n"/>
    </row>
    <row r="179">
      <c r="A179" s="13" t="n"/>
      <c r="B179" s="14" t="n"/>
      <c r="C179" s="14" t="n"/>
      <c r="D179" s="14">
        <f>IF(C179="","",IFERROR(VLOOKUP(C179,Listas!$A$6:$B$45,2,FALSE),"Conta não cadastrada"))</f>
        <v/>
      </c>
      <c r="E179" s="15" t="n"/>
    </row>
    <row r="180">
      <c r="A180" s="13" t="n"/>
      <c r="B180" s="14" t="n"/>
      <c r="C180" s="14" t="n"/>
      <c r="D180" s="14">
        <f>IF(C180="","",IFERROR(VLOOKUP(C180,Listas!$A$6:$B$45,2,FALSE),"Conta não cadastrada"))</f>
        <v/>
      </c>
      <c r="E180" s="15" t="n"/>
    </row>
    <row r="181">
      <c r="A181" s="13" t="n"/>
      <c r="B181" s="14" t="n"/>
      <c r="C181" s="14" t="n"/>
      <c r="D181" s="14">
        <f>IF(C181="","",IFERROR(VLOOKUP(C181,Listas!$A$6:$B$45,2,FALSE),"Conta não cadastrada"))</f>
        <v/>
      </c>
      <c r="E181" s="15" t="n"/>
    </row>
    <row r="182">
      <c r="A182" s="13" t="n"/>
      <c r="B182" s="14" t="n"/>
      <c r="C182" s="14" t="n"/>
      <c r="D182" s="14">
        <f>IF(C182="","",IFERROR(VLOOKUP(C182,Listas!$A$6:$B$45,2,FALSE),"Conta não cadastrada"))</f>
        <v/>
      </c>
      <c r="E182" s="15" t="n"/>
    </row>
    <row r="183">
      <c r="A183" s="13" t="n"/>
      <c r="B183" s="14" t="n"/>
      <c r="C183" s="14" t="n"/>
      <c r="D183" s="14">
        <f>IF(C183="","",IFERROR(VLOOKUP(C183,Listas!$A$6:$B$45,2,FALSE),"Conta não cadastrada"))</f>
        <v/>
      </c>
      <c r="E183" s="15" t="n"/>
    </row>
    <row r="184">
      <c r="A184" s="13" t="n"/>
      <c r="B184" s="14" t="n"/>
      <c r="C184" s="14" t="n"/>
      <c r="D184" s="14">
        <f>IF(C184="","",IFERROR(VLOOKUP(C184,Listas!$A$6:$B$45,2,FALSE),"Conta não cadastrada"))</f>
        <v/>
      </c>
      <c r="E184" s="15" t="n"/>
    </row>
    <row r="185">
      <c r="A185" s="13" t="n"/>
      <c r="B185" s="14" t="n"/>
      <c r="C185" s="14" t="n"/>
      <c r="D185" s="14">
        <f>IF(C185="","",IFERROR(VLOOKUP(C185,Listas!$A$6:$B$45,2,FALSE),"Conta não cadastrada"))</f>
        <v/>
      </c>
      <c r="E185" s="15" t="n"/>
    </row>
    <row r="186">
      <c r="A186" s="13" t="n"/>
      <c r="B186" s="14" t="n"/>
      <c r="C186" s="14" t="n"/>
      <c r="D186" s="14">
        <f>IF(C186="","",IFERROR(VLOOKUP(C186,Listas!$A$6:$B$45,2,FALSE),"Conta não cadastrada"))</f>
        <v/>
      </c>
      <c r="E186" s="15" t="n"/>
    </row>
    <row r="187">
      <c r="A187" s="13" t="n"/>
      <c r="B187" s="14" t="n"/>
      <c r="C187" s="14" t="n"/>
      <c r="D187" s="14">
        <f>IF(C187="","",IFERROR(VLOOKUP(C187,Listas!$A$6:$B$45,2,FALSE),"Conta não cadastrada"))</f>
        <v/>
      </c>
      <c r="E187" s="15" t="n"/>
    </row>
    <row r="188">
      <c r="A188" s="13" t="n"/>
      <c r="B188" s="14" t="n"/>
      <c r="C188" s="14" t="n"/>
      <c r="D188" s="14">
        <f>IF(C188="","",IFERROR(VLOOKUP(C188,Listas!$A$6:$B$45,2,FALSE),"Conta não cadastrada"))</f>
        <v/>
      </c>
      <c r="E188" s="15" t="n"/>
    </row>
    <row r="189">
      <c r="A189" s="13" t="n"/>
      <c r="B189" s="14" t="n"/>
      <c r="C189" s="14" t="n"/>
      <c r="D189" s="14">
        <f>IF(C189="","",IFERROR(VLOOKUP(C189,Listas!$A$6:$B$45,2,FALSE),"Conta não cadastrada"))</f>
        <v/>
      </c>
      <c r="E189" s="15" t="n"/>
    </row>
    <row r="190">
      <c r="A190" s="13" t="n"/>
      <c r="B190" s="14" t="n"/>
      <c r="C190" s="14" t="n"/>
      <c r="D190" s="14">
        <f>IF(C190="","",IFERROR(VLOOKUP(C190,Listas!$A$6:$B$45,2,FALSE),"Conta não cadastrada"))</f>
        <v/>
      </c>
      <c r="E190" s="15" t="n"/>
    </row>
    <row r="191">
      <c r="A191" s="13" t="n"/>
      <c r="B191" s="14" t="n"/>
      <c r="C191" s="14" t="n"/>
      <c r="D191" s="14">
        <f>IF(C191="","",IFERROR(VLOOKUP(C191,Listas!$A$6:$B$45,2,FALSE),"Conta não cadastrada"))</f>
        <v/>
      </c>
      <c r="E191" s="15" t="n"/>
    </row>
    <row r="192">
      <c r="A192" s="13" t="n"/>
      <c r="B192" s="14" t="n"/>
      <c r="C192" s="14" t="n"/>
      <c r="D192" s="14">
        <f>IF(C192="","",IFERROR(VLOOKUP(C192,Listas!$A$6:$B$45,2,FALSE),"Conta não cadastrada"))</f>
        <v/>
      </c>
      <c r="E192" s="15" t="n"/>
    </row>
    <row r="193">
      <c r="A193" s="13" t="n"/>
      <c r="B193" s="14" t="n"/>
      <c r="C193" s="14" t="n"/>
      <c r="D193" s="14">
        <f>IF(C193="","",IFERROR(VLOOKUP(C193,Listas!$A$6:$B$45,2,FALSE),"Conta não cadastrada"))</f>
        <v/>
      </c>
      <c r="E193" s="15" t="n"/>
    </row>
    <row r="194">
      <c r="A194" s="13" t="n"/>
      <c r="B194" s="14" t="n"/>
      <c r="C194" s="14" t="n"/>
      <c r="D194" s="14">
        <f>IF(C194="","",IFERROR(VLOOKUP(C194,Listas!$A$6:$B$45,2,FALSE),"Conta não cadastrada"))</f>
        <v/>
      </c>
      <c r="E194" s="15" t="n"/>
    </row>
    <row r="195">
      <c r="A195" s="13" t="n"/>
      <c r="B195" s="14" t="n"/>
      <c r="C195" s="14" t="n"/>
      <c r="D195" s="14">
        <f>IF(C195="","",IFERROR(VLOOKUP(C195,Listas!$A$6:$B$45,2,FALSE),"Conta não cadastrada"))</f>
        <v/>
      </c>
      <c r="E195" s="15" t="n"/>
    </row>
    <row r="196">
      <c r="A196" s="13" t="n"/>
      <c r="B196" s="14" t="n"/>
      <c r="C196" s="14" t="n"/>
      <c r="D196" s="14">
        <f>IF(C196="","",IFERROR(VLOOKUP(C196,Listas!$A$6:$B$45,2,FALSE),"Conta não cadastrada"))</f>
        <v/>
      </c>
      <c r="E196" s="15" t="n"/>
    </row>
    <row r="197">
      <c r="A197" s="13" t="n"/>
      <c r="B197" s="14" t="n"/>
      <c r="C197" s="14" t="n"/>
      <c r="D197" s="14">
        <f>IF(C197="","",IFERROR(VLOOKUP(C197,Listas!$A$6:$B$45,2,FALSE),"Conta não cadastrada"))</f>
        <v/>
      </c>
      <c r="E197" s="15" t="n"/>
    </row>
    <row r="198">
      <c r="A198" s="13" t="n"/>
      <c r="B198" s="14" t="n"/>
      <c r="C198" s="14" t="n"/>
      <c r="D198" s="14">
        <f>IF(C198="","",IFERROR(VLOOKUP(C198,Listas!$A$6:$B$45,2,FALSE),"Conta não cadastrada"))</f>
        <v/>
      </c>
      <c r="E198" s="15" t="n"/>
    </row>
    <row r="199">
      <c r="A199" s="13" t="n"/>
      <c r="B199" s="14" t="n"/>
      <c r="C199" s="14" t="n"/>
      <c r="D199" s="14">
        <f>IF(C199="","",IFERROR(VLOOKUP(C199,Listas!$A$6:$B$45,2,FALSE),"Conta não cadastrada"))</f>
        <v/>
      </c>
      <c r="E199" s="15" t="n"/>
    </row>
    <row r="200">
      <c r="A200" s="13" t="n"/>
      <c r="B200" s="14" t="n"/>
      <c r="C200" s="14" t="n"/>
      <c r="D200" s="14">
        <f>IF(C200="","",IFERROR(VLOOKUP(C200,Listas!$A$6:$B$45,2,FALSE),"Conta não cadastrada"))</f>
        <v/>
      </c>
      <c r="E200" s="15" t="n"/>
    </row>
    <row r="201">
      <c r="A201" s="13" t="n"/>
      <c r="B201" s="14" t="n"/>
      <c r="C201" s="14" t="n"/>
      <c r="D201" s="14">
        <f>IF(C201="","",IFERROR(VLOOKUP(C201,Listas!$A$6:$B$45,2,FALSE),"Conta não cadastrada"))</f>
        <v/>
      </c>
      <c r="E201" s="15" t="n"/>
    </row>
    <row r="202">
      <c r="A202" s="13" t="n"/>
      <c r="B202" s="14" t="n"/>
      <c r="C202" s="14" t="n"/>
      <c r="D202" s="14">
        <f>IF(C202="","",IFERROR(VLOOKUP(C202,Listas!$A$6:$B$45,2,FALSE),"Conta não cadastrada"))</f>
        <v/>
      </c>
      <c r="E202" s="15" t="n"/>
    </row>
    <row r="203">
      <c r="A203" s="13" t="n"/>
      <c r="B203" s="14" t="n"/>
      <c r="C203" s="14" t="n"/>
      <c r="D203" s="14">
        <f>IF(C203="","",IFERROR(VLOOKUP(C203,Listas!$A$6:$B$45,2,FALSE),"Conta não cadastrada"))</f>
        <v/>
      </c>
      <c r="E203" s="15" t="n"/>
    </row>
    <row r="204">
      <c r="A204" s="13" t="n"/>
      <c r="B204" s="14" t="n"/>
      <c r="C204" s="14" t="n"/>
      <c r="D204" s="14">
        <f>IF(C204="","",IFERROR(VLOOKUP(C204,Listas!$A$6:$B$45,2,FALSE),"Conta não cadastrada"))</f>
        <v/>
      </c>
      <c r="E204" s="15" t="n"/>
    </row>
    <row r="205">
      <c r="A205" s="13" t="n"/>
      <c r="B205" s="14" t="n"/>
      <c r="C205" s="14" t="n"/>
      <c r="D205" s="14">
        <f>IF(C205="","",IFERROR(VLOOKUP(C205,Listas!$A$6:$B$45,2,FALSE),"Conta não cadastrada"))</f>
        <v/>
      </c>
      <c r="E205" s="15" t="n"/>
    </row>
    <row r="206">
      <c r="A206" s="13" t="n"/>
      <c r="B206" s="14" t="n"/>
      <c r="C206" s="14" t="n"/>
      <c r="D206" s="14">
        <f>IF(C206="","",IFERROR(VLOOKUP(C206,Listas!$A$6:$B$45,2,FALSE),"Conta não cadastrada"))</f>
        <v/>
      </c>
      <c r="E206" s="15" t="n"/>
    </row>
    <row r="207">
      <c r="A207" s="13" t="n"/>
      <c r="B207" s="14" t="n"/>
      <c r="C207" s="14" t="n"/>
      <c r="D207" s="14">
        <f>IF(C207="","",IFERROR(VLOOKUP(C207,Listas!$A$6:$B$45,2,FALSE),"Conta não cadastrada"))</f>
        <v/>
      </c>
      <c r="E207" s="15" t="n"/>
    </row>
    <row r="208">
      <c r="A208" s="13" t="n"/>
      <c r="B208" s="14" t="n"/>
      <c r="C208" s="14" t="n"/>
      <c r="D208" s="14">
        <f>IF(C208="","",IFERROR(VLOOKUP(C208,Listas!$A$6:$B$45,2,FALSE),"Conta não cadastrada"))</f>
        <v/>
      </c>
      <c r="E208" s="15" t="n"/>
    </row>
    <row r="209">
      <c r="A209" s="13" t="n"/>
      <c r="B209" s="14" t="n"/>
      <c r="C209" s="14" t="n"/>
      <c r="D209" s="14">
        <f>IF(C209="","",IFERROR(VLOOKUP(C209,Listas!$A$6:$B$45,2,FALSE),"Conta não cadastrada"))</f>
        <v/>
      </c>
      <c r="E209" s="15" t="n"/>
    </row>
    <row r="210">
      <c r="A210" s="13" t="n"/>
      <c r="B210" s="14" t="n"/>
      <c r="C210" s="14" t="n"/>
      <c r="D210" s="14">
        <f>IF(C210="","",IFERROR(VLOOKUP(C210,Listas!$A$6:$B$45,2,FALSE),"Conta não cadastrada"))</f>
        <v/>
      </c>
      <c r="E210" s="15" t="n"/>
    </row>
    <row r="211">
      <c r="A211" s="13" t="n"/>
      <c r="B211" s="14" t="n"/>
      <c r="C211" s="14" t="n"/>
      <c r="D211" s="14">
        <f>IF(C211="","",IFERROR(VLOOKUP(C211,Listas!$A$6:$B$45,2,FALSE),"Conta não cadastrada"))</f>
        <v/>
      </c>
      <c r="E211" s="15" t="n"/>
    </row>
    <row r="212">
      <c r="A212" s="13" t="n"/>
      <c r="B212" s="14" t="n"/>
      <c r="C212" s="14" t="n"/>
      <c r="D212" s="14">
        <f>IF(C212="","",IFERROR(VLOOKUP(C212,Listas!$A$6:$B$45,2,FALSE),"Conta não cadastrada"))</f>
        <v/>
      </c>
      <c r="E212" s="15" t="n"/>
    </row>
    <row r="213">
      <c r="A213" s="13" t="n"/>
      <c r="B213" s="14" t="n"/>
      <c r="C213" s="14" t="n"/>
      <c r="D213" s="14">
        <f>IF(C213="","",IFERROR(VLOOKUP(C213,Listas!$A$6:$B$45,2,FALSE),"Conta não cadastrada"))</f>
        <v/>
      </c>
      <c r="E213" s="15" t="n"/>
    </row>
    <row r="214">
      <c r="A214" s="13" t="n"/>
      <c r="B214" s="14" t="n"/>
      <c r="C214" s="14" t="n"/>
      <c r="D214" s="14">
        <f>IF(C214="","",IFERROR(VLOOKUP(C214,Listas!$A$6:$B$45,2,FALSE),"Conta não cadastrada"))</f>
        <v/>
      </c>
      <c r="E214" s="15" t="n"/>
    </row>
    <row r="215">
      <c r="A215" s="13" t="n"/>
      <c r="B215" s="14" t="n"/>
      <c r="C215" s="14" t="n"/>
      <c r="D215" s="14">
        <f>IF(C215="","",IFERROR(VLOOKUP(C215,Listas!$A$6:$B$45,2,FALSE),"Conta não cadastrada"))</f>
        <v/>
      </c>
      <c r="E215" s="15" t="n"/>
    </row>
    <row r="216">
      <c r="A216" s="13" t="n"/>
      <c r="B216" s="14" t="n"/>
      <c r="C216" s="14" t="n"/>
      <c r="D216" s="14">
        <f>IF(C216="","",IFERROR(VLOOKUP(C216,Listas!$A$6:$B$45,2,FALSE),"Conta não cadastrada"))</f>
        <v/>
      </c>
      <c r="E216" s="15" t="n"/>
    </row>
    <row r="217">
      <c r="A217" s="13" t="n"/>
      <c r="B217" s="14" t="n"/>
      <c r="C217" s="14" t="n"/>
      <c r="D217" s="14">
        <f>IF(C217="","",IFERROR(VLOOKUP(C217,Listas!$A$6:$B$45,2,FALSE),"Conta não cadastrada"))</f>
        <v/>
      </c>
      <c r="E217" s="15" t="n"/>
    </row>
    <row r="218">
      <c r="A218" s="13" t="n"/>
      <c r="B218" s="14" t="n"/>
      <c r="C218" s="14" t="n"/>
      <c r="D218" s="14">
        <f>IF(C218="","",IFERROR(VLOOKUP(C218,Listas!$A$6:$B$45,2,FALSE),"Conta não cadastrada"))</f>
        <v/>
      </c>
      <c r="E218" s="15" t="n"/>
    </row>
    <row r="219">
      <c r="A219" s="13" t="n"/>
      <c r="B219" s="14" t="n"/>
      <c r="C219" s="14" t="n"/>
      <c r="D219" s="14">
        <f>IF(C219="","",IFERROR(VLOOKUP(C219,Listas!$A$6:$B$45,2,FALSE),"Conta não cadastrada"))</f>
        <v/>
      </c>
      <c r="E219" s="15" t="n"/>
    </row>
    <row r="220">
      <c r="A220" s="13" t="n"/>
      <c r="B220" s="14" t="n"/>
      <c r="C220" s="14" t="n"/>
      <c r="D220" s="14">
        <f>IF(C220="","",IFERROR(VLOOKUP(C220,Listas!$A$6:$B$45,2,FALSE),"Conta não cadastrada"))</f>
        <v/>
      </c>
      <c r="E220" s="15" t="n"/>
    </row>
    <row r="221">
      <c r="A221" s="13" t="n"/>
      <c r="B221" s="14" t="n"/>
      <c r="C221" s="14" t="n"/>
      <c r="D221" s="14">
        <f>IF(C221="","",IFERROR(VLOOKUP(C221,Listas!$A$6:$B$45,2,FALSE),"Conta não cadastrada"))</f>
        <v/>
      </c>
      <c r="E221" s="15" t="n"/>
    </row>
    <row r="222">
      <c r="A222" s="13" t="n"/>
      <c r="B222" s="14" t="n"/>
      <c r="C222" s="14" t="n"/>
      <c r="D222" s="14">
        <f>IF(C222="","",IFERROR(VLOOKUP(C222,Listas!$A$6:$B$45,2,FALSE),"Conta não cadastrada"))</f>
        <v/>
      </c>
      <c r="E222" s="15" t="n"/>
    </row>
    <row r="223">
      <c r="A223" s="13" t="n"/>
      <c r="B223" s="14" t="n"/>
      <c r="C223" s="14" t="n"/>
      <c r="D223" s="14">
        <f>IF(C223="","",IFERROR(VLOOKUP(C223,Listas!$A$6:$B$45,2,FALSE),"Conta não cadastrada"))</f>
        <v/>
      </c>
      <c r="E223" s="15" t="n"/>
    </row>
    <row r="224">
      <c r="A224" s="13" t="n"/>
      <c r="B224" s="14" t="n"/>
      <c r="C224" s="14" t="n"/>
      <c r="D224" s="14">
        <f>IF(C224="","",IFERROR(VLOOKUP(C224,Listas!$A$6:$B$45,2,FALSE),"Conta não cadastrada"))</f>
        <v/>
      </c>
      <c r="E224" s="15" t="n"/>
    </row>
    <row r="225">
      <c r="A225" s="13" t="n"/>
      <c r="B225" s="14" t="n"/>
      <c r="C225" s="14" t="n"/>
      <c r="D225" s="14">
        <f>IF(C225="","",IFERROR(VLOOKUP(C225,Listas!$A$6:$B$45,2,FALSE),"Conta não cadastrada"))</f>
        <v/>
      </c>
      <c r="E225" s="15" t="n"/>
    </row>
    <row r="226">
      <c r="A226" s="13" t="n"/>
      <c r="B226" s="14" t="n"/>
      <c r="C226" s="14" t="n"/>
      <c r="D226" s="14">
        <f>IF(C226="","",IFERROR(VLOOKUP(C226,Listas!$A$6:$B$45,2,FALSE),"Conta não cadastrada"))</f>
        <v/>
      </c>
      <c r="E226" s="15" t="n"/>
    </row>
    <row r="227">
      <c r="A227" s="13" t="n"/>
      <c r="B227" s="14" t="n"/>
      <c r="C227" s="14" t="n"/>
      <c r="D227" s="14">
        <f>IF(C227="","",IFERROR(VLOOKUP(C227,Listas!$A$6:$B$45,2,FALSE),"Conta não cadastrada"))</f>
        <v/>
      </c>
      <c r="E227" s="15" t="n"/>
    </row>
    <row r="228">
      <c r="A228" s="13" t="n"/>
      <c r="B228" s="14" t="n"/>
      <c r="C228" s="14" t="n"/>
      <c r="D228" s="14">
        <f>IF(C228="","",IFERROR(VLOOKUP(C228,Listas!$A$6:$B$45,2,FALSE),"Conta não cadastrada"))</f>
        <v/>
      </c>
      <c r="E228" s="15" t="n"/>
    </row>
    <row r="229">
      <c r="A229" s="13" t="n"/>
      <c r="B229" s="14" t="n"/>
      <c r="C229" s="14" t="n"/>
      <c r="D229" s="14">
        <f>IF(C229="","",IFERROR(VLOOKUP(C229,Listas!$A$6:$B$45,2,FALSE),"Conta não cadastrada"))</f>
        <v/>
      </c>
      <c r="E229" s="15" t="n"/>
    </row>
    <row r="230">
      <c r="A230" s="13" t="n"/>
      <c r="B230" s="14" t="n"/>
      <c r="C230" s="14" t="n"/>
      <c r="D230" s="14">
        <f>IF(C230="","",IFERROR(VLOOKUP(C230,Listas!$A$6:$B$45,2,FALSE),"Conta não cadastrada"))</f>
        <v/>
      </c>
      <c r="E230" s="15" t="n"/>
    </row>
    <row r="231">
      <c r="A231" s="13" t="n"/>
      <c r="B231" s="14" t="n"/>
      <c r="C231" s="14" t="n"/>
      <c r="D231" s="14">
        <f>IF(C231="","",IFERROR(VLOOKUP(C231,Listas!$A$6:$B$45,2,FALSE),"Conta não cadastrada"))</f>
        <v/>
      </c>
      <c r="E231" s="15" t="n"/>
    </row>
    <row r="232">
      <c r="A232" s="13" t="n"/>
      <c r="B232" s="14" t="n"/>
      <c r="C232" s="14" t="n"/>
      <c r="D232" s="14">
        <f>IF(C232="","",IFERROR(VLOOKUP(C232,Listas!$A$6:$B$45,2,FALSE),"Conta não cadastrada"))</f>
        <v/>
      </c>
      <c r="E232" s="15" t="n"/>
    </row>
    <row r="233">
      <c r="A233" s="13" t="n"/>
      <c r="B233" s="14" t="n"/>
      <c r="C233" s="14" t="n"/>
      <c r="D233" s="14">
        <f>IF(C233="","",IFERROR(VLOOKUP(C233,Listas!$A$6:$B$45,2,FALSE),"Conta não cadastrada"))</f>
        <v/>
      </c>
      <c r="E233" s="15" t="n"/>
    </row>
    <row r="234">
      <c r="A234" s="13" t="n"/>
      <c r="B234" s="14" t="n"/>
      <c r="C234" s="14" t="n"/>
      <c r="D234" s="14">
        <f>IF(C234="","",IFERROR(VLOOKUP(C234,Listas!$A$6:$B$45,2,FALSE),"Conta não cadastrada"))</f>
        <v/>
      </c>
      <c r="E234" s="15" t="n"/>
    </row>
    <row r="235">
      <c r="A235" s="13" t="n"/>
      <c r="B235" s="14" t="n"/>
      <c r="C235" s="14" t="n"/>
      <c r="D235" s="14">
        <f>IF(C235="","",IFERROR(VLOOKUP(C235,Listas!$A$6:$B$45,2,FALSE),"Conta não cadastrada"))</f>
        <v/>
      </c>
      <c r="E235" s="15" t="n"/>
    </row>
    <row r="236">
      <c r="A236" s="13" t="n"/>
      <c r="B236" s="14" t="n"/>
      <c r="C236" s="14" t="n"/>
      <c r="D236" s="14">
        <f>IF(C236="","",IFERROR(VLOOKUP(C236,Listas!$A$6:$B$45,2,FALSE),"Conta não cadastrada"))</f>
        <v/>
      </c>
      <c r="E236" s="15" t="n"/>
    </row>
    <row r="237">
      <c r="A237" s="13" t="n"/>
      <c r="B237" s="14" t="n"/>
      <c r="C237" s="14" t="n"/>
      <c r="D237" s="14">
        <f>IF(C237="","",IFERROR(VLOOKUP(C237,Listas!$A$6:$B$45,2,FALSE),"Conta não cadastrada"))</f>
        <v/>
      </c>
      <c r="E237" s="15" t="n"/>
    </row>
    <row r="238">
      <c r="A238" s="13" t="n"/>
      <c r="B238" s="14" t="n"/>
      <c r="C238" s="14" t="n"/>
      <c r="D238" s="14">
        <f>IF(C238="","",IFERROR(VLOOKUP(C238,Listas!$A$6:$B$45,2,FALSE),"Conta não cadastrada"))</f>
        <v/>
      </c>
      <c r="E238" s="15" t="n"/>
    </row>
    <row r="239">
      <c r="A239" s="13" t="n"/>
      <c r="B239" s="14" t="n"/>
      <c r="C239" s="14" t="n"/>
      <c r="D239" s="14">
        <f>IF(C239="","",IFERROR(VLOOKUP(C239,Listas!$A$6:$B$45,2,FALSE),"Conta não cadastrada"))</f>
        <v/>
      </c>
      <c r="E239" s="15" t="n"/>
    </row>
    <row r="240">
      <c r="A240" s="13" t="n"/>
      <c r="B240" s="14" t="n"/>
      <c r="C240" s="14" t="n"/>
      <c r="D240" s="14">
        <f>IF(C240="","",IFERROR(VLOOKUP(C240,Listas!$A$6:$B$45,2,FALSE),"Conta não cadastrada"))</f>
        <v/>
      </c>
      <c r="E240" s="15" t="n"/>
    </row>
    <row r="241">
      <c r="A241" s="13" t="n"/>
      <c r="B241" s="14" t="n"/>
      <c r="C241" s="14" t="n"/>
      <c r="D241" s="14">
        <f>IF(C241="","",IFERROR(VLOOKUP(C241,Listas!$A$6:$B$45,2,FALSE),"Conta não cadastrada"))</f>
        <v/>
      </c>
      <c r="E241" s="15" t="n"/>
    </row>
    <row r="242">
      <c r="A242" s="13" t="n"/>
      <c r="B242" s="14" t="n"/>
      <c r="C242" s="14" t="n"/>
      <c r="D242" s="14">
        <f>IF(C242="","",IFERROR(VLOOKUP(C242,Listas!$A$6:$B$45,2,FALSE),"Conta não cadastrada"))</f>
        <v/>
      </c>
      <c r="E242" s="15" t="n"/>
    </row>
    <row r="243">
      <c r="A243" s="13" t="n"/>
      <c r="B243" s="14" t="n"/>
      <c r="C243" s="14" t="n"/>
      <c r="D243" s="14">
        <f>IF(C243="","",IFERROR(VLOOKUP(C243,Listas!$A$6:$B$45,2,FALSE),"Conta não cadastrada"))</f>
        <v/>
      </c>
      <c r="E243" s="15" t="n"/>
    </row>
    <row r="244">
      <c r="A244" s="13" t="n"/>
      <c r="B244" s="14" t="n"/>
      <c r="C244" s="14" t="n"/>
      <c r="D244" s="14">
        <f>IF(C244="","",IFERROR(VLOOKUP(C244,Listas!$A$6:$B$45,2,FALSE),"Conta não cadastrada"))</f>
        <v/>
      </c>
      <c r="E244" s="15" t="n"/>
    </row>
    <row r="245">
      <c r="A245" s="13" t="n"/>
      <c r="B245" s="14" t="n"/>
      <c r="C245" s="14" t="n"/>
      <c r="D245" s="14">
        <f>IF(C245="","",IFERROR(VLOOKUP(C245,Listas!$A$6:$B$45,2,FALSE),"Conta não cadastrada"))</f>
        <v/>
      </c>
      <c r="E245" s="15" t="n"/>
    </row>
    <row r="246">
      <c r="A246" s="13" t="n"/>
      <c r="B246" s="14" t="n"/>
      <c r="C246" s="14" t="n"/>
      <c r="D246" s="14">
        <f>IF(C246="","",IFERROR(VLOOKUP(C246,Listas!$A$6:$B$45,2,FALSE),"Conta não cadastrada"))</f>
        <v/>
      </c>
      <c r="E246" s="15" t="n"/>
    </row>
    <row r="247">
      <c r="A247" s="13" t="n"/>
      <c r="B247" s="14" t="n"/>
      <c r="C247" s="14" t="n"/>
      <c r="D247" s="14">
        <f>IF(C247="","",IFERROR(VLOOKUP(C247,Listas!$A$6:$B$45,2,FALSE),"Conta não cadastrada"))</f>
        <v/>
      </c>
      <c r="E247" s="15" t="n"/>
    </row>
    <row r="248">
      <c r="A248" s="13" t="n"/>
      <c r="B248" s="14" t="n"/>
      <c r="C248" s="14" t="n"/>
      <c r="D248" s="14">
        <f>IF(C248="","",IFERROR(VLOOKUP(C248,Listas!$A$6:$B$45,2,FALSE),"Conta não cadastrada"))</f>
        <v/>
      </c>
      <c r="E248" s="15" t="n"/>
    </row>
    <row r="249">
      <c r="A249" s="13" t="n"/>
      <c r="B249" s="14" t="n"/>
      <c r="C249" s="14" t="n"/>
      <c r="D249" s="14">
        <f>IF(C249="","",IFERROR(VLOOKUP(C249,Listas!$A$6:$B$45,2,FALSE),"Conta não cadastrada"))</f>
        <v/>
      </c>
      <c r="E249" s="15" t="n"/>
    </row>
    <row r="250">
      <c r="A250" s="13" t="n"/>
      <c r="B250" s="14" t="n"/>
      <c r="C250" s="14" t="n"/>
      <c r="D250" s="14">
        <f>IF(C250="","",IFERROR(VLOOKUP(C250,Listas!$A$6:$B$45,2,FALSE),"Conta não cadastrada"))</f>
        <v/>
      </c>
      <c r="E250" s="15" t="n"/>
    </row>
    <row r="251">
      <c r="A251" s="13" t="n"/>
      <c r="B251" s="14" t="n"/>
      <c r="C251" s="14" t="n"/>
      <c r="D251" s="14">
        <f>IF(C251="","",IFERROR(VLOOKUP(C251,Listas!$A$6:$B$45,2,FALSE),"Conta não cadastrada"))</f>
        <v/>
      </c>
      <c r="E251" s="15" t="n"/>
    </row>
    <row r="252">
      <c r="A252" s="13" t="n"/>
      <c r="B252" s="14" t="n"/>
      <c r="C252" s="14" t="n"/>
      <c r="D252" s="14">
        <f>IF(C252="","",IFERROR(VLOOKUP(C252,Listas!$A$6:$B$45,2,FALSE),"Conta não cadastrada"))</f>
        <v/>
      </c>
      <c r="E252" s="15" t="n"/>
    </row>
    <row r="253">
      <c r="A253" s="13" t="n"/>
      <c r="B253" s="14" t="n"/>
      <c r="C253" s="14" t="n"/>
      <c r="D253" s="14">
        <f>IF(C253="","",IFERROR(VLOOKUP(C253,Listas!$A$6:$B$45,2,FALSE),"Conta não cadastrada"))</f>
        <v/>
      </c>
      <c r="E253" s="15" t="n"/>
    </row>
    <row r="254">
      <c r="A254" s="13" t="n"/>
      <c r="B254" s="14" t="n"/>
      <c r="C254" s="14" t="n"/>
      <c r="D254" s="14">
        <f>IF(C254="","",IFERROR(VLOOKUP(C254,Listas!$A$6:$B$45,2,FALSE),"Conta não cadastrada"))</f>
        <v/>
      </c>
      <c r="E254" s="15" t="n"/>
    </row>
    <row r="255">
      <c r="A255" s="13" t="n"/>
      <c r="B255" s="14" t="n"/>
      <c r="C255" s="14" t="n"/>
      <c r="D255" s="14">
        <f>IF(C255="","",IFERROR(VLOOKUP(C255,Listas!$A$6:$B$45,2,FALSE),"Conta não cadastrada"))</f>
        <v/>
      </c>
      <c r="E255" s="15" t="n"/>
    </row>
    <row r="256">
      <c r="A256" s="13" t="n"/>
      <c r="B256" s="14" t="n"/>
      <c r="C256" s="14" t="n"/>
      <c r="D256" s="14">
        <f>IF(C256="","",IFERROR(VLOOKUP(C256,Listas!$A$6:$B$45,2,FALSE),"Conta não cadastrada"))</f>
        <v/>
      </c>
      <c r="E256" s="15" t="n"/>
    </row>
    <row r="257">
      <c r="A257" s="13" t="n"/>
      <c r="B257" s="14" t="n"/>
      <c r="C257" s="14" t="n"/>
      <c r="D257" s="14">
        <f>IF(C257="","",IFERROR(VLOOKUP(C257,Listas!$A$6:$B$45,2,FALSE),"Conta não cadastrada"))</f>
        <v/>
      </c>
      <c r="E257" s="15" t="n"/>
    </row>
    <row r="258">
      <c r="A258" s="13" t="n"/>
      <c r="B258" s="14" t="n"/>
      <c r="C258" s="14" t="n"/>
      <c r="D258" s="14">
        <f>IF(C258="","",IFERROR(VLOOKUP(C258,Listas!$A$6:$B$45,2,FALSE),"Conta não cadastrada"))</f>
        <v/>
      </c>
      <c r="E258" s="15" t="n"/>
    </row>
    <row r="259">
      <c r="A259" s="13" t="n"/>
      <c r="B259" s="14" t="n"/>
      <c r="C259" s="14" t="n"/>
      <c r="D259" s="14">
        <f>IF(C259="","",IFERROR(VLOOKUP(C259,Listas!$A$6:$B$45,2,FALSE),"Conta não cadastrada"))</f>
        <v/>
      </c>
      <c r="E259" s="15" t="n"/>
    </row>
    <row r="260">
      <c r="A260" s="13" t="n"/>
      <c r="B260" s="14" t="n"/>
      <c r="C260" s="14" t="n"/>
      <c r="D260" s="14">
        <f>IF(C260="","",IFERROR(VLOOKUP(C260,Listas!$A$6:$B$45,2,FALSE),"Conta não cadastrada"))</f>
        <v/>
      </c>
      <c r="E260" s="15" t="n"/>
    </row>
    <row r="261">
      <c r="A261" s="13" t="n"/>
      <c r="B261" s="14" t="n"/>
      <c r="C261" s="14" t="n"/>
      <c r="D261" s="14">
        <f>IF(C261="","",IFERROR(VLOOKUP(C261,Listas!$A$6:$B$45,2,FALSE),"Conta não cadastrada"))</f>
        <v/>
      </c>
      <c r="E261" s="15" t="n"/>
    </row>
    <row r="262">
      <c r="A262" s="13" t="n"/>
      <c r="B262" s="14" t="n"/>
      <c r="C262" s="14" t="n"/>
      <c r="D262" s="14">
        <f>IF(C262="","",IFERROR(VLOOKUP(C262,Listas!$A$6:$B$45,2,FALSE),"Conta não cadastrada"))</f>
        <v/>
      </c>
      <c r="E262" s="15" t="n"/>
    </row>
    <row r="263">
      <c r="A263" s="13" t="n"/>
      <c r="B263" s="14" t="n"/>
      <c r="C263" s="14" t="n"/>
      <c r="D263" s="14">
        <f>IF(C263="","",IFERROR(VLOOKUP(C263,Listas!$A$6:$B$45,2,FALSE),"Conta não cadastrada"))</f>
        <v/>
      </c>
      <c r="E263" s="15" t="n"/>
    </row>
    <row r="264">
      <c r="A264" s="13" t="n"/>
      <c r="B264" s="14" t="n"/>
      <c r="C264" s="14" t="n"/>
      <c r="D264" s="14">
        <f>IF(C264="","",IFERROR(VLOOKUP(C264,Listas!$A$6:$B$45,2,FALSE),"Conta não cadastrada"))</f>
        <v/>
      </c>
      <c r="E264" s="15" t="n"/>
    </row>
    <row r="265">
      <c r="A265" s="13" t="n"/>
      <c r="B265" s="14" t="n"/>
      <c r="C265" s="14" t="n"/>
      <c r="D265" s="14">
        <f>IF(C265="","",IFERROR(VLOOKUP(C265,Listas!$A$6:$B$45,2,FALSE),"Conta não cadastrada"))</f>
        <v/>
      </c>
      <c r="E265" s="15" t="n"/>
    </row>
    <row r="266">
      <c r="A266" s="13" t="n"/>
      <c r="B266" s="14" t="n"/>
      <c r="C266" s="14" t="n"/>
      <c r="D266" s="14">
        <f>IF(C266="","",IFERROR(VLOOKUP(C266,Listas!$A$6:$B$45,2,FALSE),"Conta não cadastrada"))</f>
        <v/>
      </c>
      <c r="E266" s="15" t="n"/>
    </row>
    <row r="267">
      <c r="A267" s="13" t="n"/>
      <c r="B267" s="14" t="n"/>
      <c r="C267" s="14" t="n"/>
      <c r="D267" s="14">
        <f>IF(C267="","",IFERROR(VLOOKUP(C267,Listas!$A$6:$B$45,2,FALSE),"Conta não cadastrada"))</f>
        <v/>
      </c>
      <c r="E267" s="15" t="n"/>
    </row>
    <row r="268">
      <c r="A268" s="13" t="n"/>
      <c r="B268" s="14" t="n"/>
      <c r="C268" s="14" t="n"/>
      <c r="D268" s="14">
        <f>IF(C268="","",IFERROR(VLOOKUP(C268,Listas!$A$6:$B$45,2,FALSE),"Conta não cadastrada"))</f>
        <v/>
      </c>
      <c r="E268" s="15" t="n"/>
    </row>
    <row r="269">
      <c r="A269" s="13" t="n"/>
      <c r="B269" s="14" t="n"/>
      <c r="C269" s="14" t="n"/>
      <c r="D269" s="14">
        <f>IF(C269="","",IFERROR(VLOOKUP(C269,Listas!$A$6:$B$45,2,FALSE),"Conta não cadastrada"))</f>
        <v/>
      </c>
      <c r="E269" s="15" t="n"/>
    </row>
    <row r="270">
      <c r="A270" s="13" t="n"/>
      <c r="B270" s="14" t="n"/>
      <c r="C270" s="14" t="n"/>
      <c r="D270" s="14">
        <f>IF(C270="","",IFERROR(VLOOKUP(C270,Listas!$A$6:$B$45,2,FALSE),"Conta não cadastrada"))</f>
        <v/>
      </c>
      <c r="E270" s="15" t="n"/>
    </row>
    <row r="271">
      <c r="A271" s="13" t="n"/>
      <c r="B271" s="14" t="n"/>
      <c r="C271" s="14" t="n"/>
      <c r="D271" s="14">
        <f>IF(C271="","",IFERROR(VLOOKUP(C271,Listas!$A$6:$B$45,2,FALSE),"Conta não cadastrada"))</f>
        <v/>
      </c>
      <c r="E271" s="15" t="n"/>
    </row>
    <row r="272">
      <c r="A272" s="13" t="n"/>
      <c r="B272" s="14" t="n"/>
      <c r="C272" s="14" t="n"/>
      <c r="D272" s="14">
        <f>IF(C272="","",IFERROR(VLOOKUP(C272,Listas!$A$6:$B$45,2,FALSE),"Conta não cadastrada"))</f>
        <v/>
      </c>
      <c r="E272" s="15" t="n"/>
    </row>
    <row r="273">
      <c r="A273" s="13" t="n"/>
      <c r="B273" s="14" t="n"/>
      <c r="C273" s="14" t="n"/>
      <c r="D273" s="14">
        <f>IF(C273="","",IFERROR(VLOOKUP(C273,Listas!$A$6:$B$45,2,FALSE),"Conta não cadastrada"))</f>
        <v/>
      </c>
      <c r="E273" s="15" t="n"/>
    </row>
    <row r="274">
      <c r="A274" s="13" t="n"/>
      <c r="B274" s="14" t="n"/>
      <c r="C274" s="14" t="n"/>
      <c r="D274" s="14">
        <f>IF(C274="","",IFERROR(VLOOKUP(C274,Listas!$A$6:$B$45,2,FALSE),"Conta não cadastrada"))</f>
        <v/>
      </c>
      <c r="E274" s="15" t="n"/>
    </row>
    <row r="275">
      <c r="A275" s="13" t="n"/>
      <c r="B275" s="14" t="n"/>
      <c r="C275" s="14" t="n"/>
      <c r="D275" s="14">
        <f>IF(C275="","",IFERROR(VLOOKUP(C275,Listas!$A$6:$B$45,2,FALSE),"Conta não cadastrada"))</f>
        <v/>
      </c>
      <c r="E275" s="15" t="n"/>
    </row>
    <row r="276">
      <c r="A276" s="13" t="n"/>
      <c r="B276" s="14" t="n"/>
      <c r="C276" s="14" t="n"/>
      <c r="D276" s="14">
        <f>IF(C276="","",IFERROR(VLOOKUP(C276,Listas!$A$6:$B$45,2,FALSE),"Conta não cadastrada"))</f>
        <v/>
      </c>
      <c r="E276" s="15" t="n"/>
    </row>
    <row r="277">
      <c r="A277" s="13" t="n"/>
      <c r="B277" s="14" t="n"/>
      <c r="C277" s="14" t="n"/>
      <c r="D277" s="14">
        <f>IF(C277="","",IFERROR(VLOOKUP(C277,Listas!$A$6:$B$45,2,FALSE),"Conta não cadastrada"))</f>
        <v/>
      </c>
      <c r="E277" s="15" t="n"/>
    </row>
    <row r="278">
      <c r="A278" s="13" t="n"/>
      <c r="B278" s="14" t="n"/>
      <c r="C278" s="14" t="n"/>
      <c r="D278" s="14">
        <f>IF(C278="","",IFERROR(VLOOKUP(C278,Listas!$A$6:$B$45,2,FALSE),"Conta não cadastrada"))</f>
        <v/>
      </c>
      <c r="E278" s="15" t="n"/>
    </row>
    <row r="279">
      <c r="A279" s="13" t="n"/>
      <c r="B279" s="14" t="n"/>
      <c r="C279" s="14" t="n"/>
      <c r="D279" s="14">
        <f>IF(C279="","",IFERROR(VLOOKUP(C279,Listas!$A$6:$B$45,2,FALSE),"Conta não cadastrada"))</f>
        <v/>
      </c>
      <c r="E279" s="15" t="n"/>
    </row>
    <row r="280">
      <c r="A280" s="13" t="n"/>
      <c r="B280" s="14" t="n"/>
      <c r="C280" s="14" t="n"/>
      <c r="D280" s="14">
        <f>IF(C280="","",IFERROR(VLOOKUP(C280,Listas!$A$6:$B$45,2,FALSE),"Conta não cadastrada"))</f>
        <v/>
      </c>
      <c r="E280" s="15" t="n"/>
    </row>
    <row r="281">
      <c r="A281" s="13" t="n"/>
      <c r="B281" s="14" t="n"/>
      <c r="C281" s="14" t="n"/>
      <c r="D281" s="14">
        <f>IF(C281="","",IFERROR(VLOOKUP(C281,Listas!$A$6:$B$45,2,FALSE),"Conta não cadastrada"))</f>
        <v/>
      </c>
      <c r="E281" s="15" t="n"/>
    </row>
    <row r="282">
      <c r="A282" s="13" t="n"/>
      <c r="B282" s="14" t="n"/>
      <c r="C282" s="14" t="n"/>
      <c r="D282" s="14">
        <f>IF(C282="","",IFERROR(VLOOKUP(C282,Listas!$A$6:$B$45,2,FALSE),"Conta não cadastrada"))</f>
        <v/>
      </c>
      <c r="E282" s="15" t="n"/>
    </row>
    <row r="283">
      <c r="A283" s="13" t="n"/>
      <c r="B283" s="14" t="n"/>
      <c r="C283" s="14" t="n"/>
      <c r="D283" s="14">
        <f>IF(C283="","",IFERROR(VLOOKUP(C283,Listas!$A$6:$B$45,2,FALSE),"Conta não cadastrada"))</f>
        <v/>
      </c>
      <c r="E283" s="15" t="n"/>
    </row>
    <row r="284">
      <c r="A284" s="13" t="n"/>
      <c r="B284" s="14" t="n"/>
      <c r="C284" s="14" t="n"/>
      <c r="D284" s="14">
        <f>IF(C284="","",IFERROR(VLOOKUP(C284,Listas!$A$6:$B$45,2,FALSE),"Conta não cadastrada"))</f>
        <v/>
      </c>
      <c r="E284" s="15" t="n"/>
    </row>
    <row r="285">
      <c r="A285" s="13" t="n"/>
      <c r="B285" s="14" t="n"/>
      <c r="C285" s="14" t="n"/>
      <c r="D285" s="14">
        <f>IF(C285="","",IFERROR(VLOOKUP(C285,Listas!$A$6:$B$45,2,FALSE),"Conta não cadastrada"))</f>
        <v/>
      </c>
      <c r="E285" s="15" t="n"/>
    </row>
    <row r="286">
      <c r="A286" s="13" t="n"/>
      <c r="B286" s="14" t="n"/>
      <c r="C286" s="14" t="n"/>
      <c r="D286" s="14">
        <f>IF(C286="","",IFERROR(VLOOKUP(C286,Listas!$A$6:$B$45,2,FALSE),"Conta não cadastrada"))</f>
        <v/>
      </c>
      <c r="E286" s="15" t="n"/>
    </row>
    <row r="287">
      <c r="A287" s="13" t="n"/>
      <c r="B287" s="14" t="n"/>
      <c r="C287" s="14" t="n"/>
      <c r="D287" s="14">
        <f>IF(C287="","",IFERROR(VLOOKUP(C287,Listas!$A$6:$B$45,2,FALSE),"Conta não cadastrada"))</f>
        <v/>
      </c>
      <c r="E287" s="15" t="n"/>
    </row>
    <row r="288">
      <c r="A288" s="13" t="n"/>
      <c r="B288" s="14" t="n"/>
      <c r="C288" s="14" t="n"/>
      <c r="D288" s="14">
        <f>IF(C288="","",IFERROR(VLOOKUP(C288,Listas!$A$6:$B$45,2,FALSE),"Conta não cadastrada"))</f>
        <v/>
      </c>
      <c r="E288" s="15" t="n"/>
    </row>
    <row r="289">
      <c r="A289" s="13" t="n"/>
      <c r="B289" s="14" t="n"/>
      <c r="C289" s="14" t="n"/>
      <c r="D289" s="14">
        <f>IF(C289="","",IFERROR(VLOOKUP(C289,Listas!$A$6:$B$45,2,FALSE),"Conta não cadastrada"))</f>
        <v/>
      </c>
      <c r="E289" s="15" t="n"/>
    </row>
    <row r="290">
      <c r="A290" s="13" t="n"/>
      <c r="B290" s="14" t="n"/>
      <c r="C290" s="14" t="n"/>
      <c r="D290" s="14">
        <f>IF(C290="","",IFERROR(VLOOKUP(C290,Listas!$A$6:$B$45,2,FALSE),"Conta não cadastrada"))</f>
        <v/>
      </c>
      <c r="E290" s="15" t="n"/>
    </row>
    <row r="291">
      <c r="A291" s="13" t="n"/>
      <c r="B291" s="14" t="n"/>
      <c r="C291" s="14" t="n"/>
      <c r="D291" s="14">
        <f>IF(C291="","",IFERROR(VLOOKUP(C291,Listas!$A$6:$B$45,2,FALSE),"Conta não cadastrada"))</f>
        <v/>
      </c>
      <c r="E291" s="15" t="n"/>
    </row>
    <row r="292">
      <c r="A292" s="13" t="n"/>
      <c r="B292" s="14" t="n"/>
      <c r="C292" s="14" t="n"/>
      <c r="D292" s="14">
        <f>IF(C292="","",IFERROR(VLOOKUP(C292,Listas!$A$6:$B$45,2,FALSE),"Conta não cadastrada"))</f>
        <v/>
      </c>
      <c r="E292" s="15" t="n"/>
    </row>
    <row r="293">
      <c r="A293" s="13" t="n"/>
      <c r="B293" s="14" t="n"/>
      <c r="C293" s="14" t="n"/>
      <c r="D293" s="14">
        <f>IF(C293="","",IFERROR(VLOOKUP(C293,Listas!$A$6:$B$45,2,FALSE),"Conta não cadastrada"))</f>
        <v/>
      </c>
      <c r="E293" s="15" t="n"/>
    </row>
    <row r="294">
      <c r="A294" s="13" t="n"/>
      <c r="B294" s="14" t="n"/>
      <c r="C294" s="14" t="n"/>
      <c r="D294" s="14">
        <f>IF(C294="","",IFERROR(VLOOKUP(C294,Listas!$A$6:$B$45,2,FALSE),"Conta não cadastrada"))</f>
        <v/>
      </c>
      <c r="E294" s="15" t="n"/>
    </row>
    <row r="295">
      <c r="A295" s="13" t="n"/>
      <c r="B295" s="14" t="n"/>
      <c r="C295" s="14" t="n"/>
      <c r="D295" s="14">
        <f>IF(C295="","",IFERROR(VLOOKUP(C295,Listas!$A$6:$B$45,2,FALSE),"Conta não cadastrada"))</f>
        <v/>
      </c>
      <c r="E295" s="15" t="n"/>
    </row>
    <row r="296">
      <c r="A296" s="13" t="n"/>
      <c r="B296" s="14" t="n"/>
      <c r="C296" s="14" t="n"/>
      <c r="D296" s="14">
        <f>IF(C296="","",IFERROR(VLOOKUP(C296,Listas!$A$6:$B$45,2,FALSE),"Conta não cadastrada"))</f>
        <v/>
      </c>
      <c r="E296" s="15" t="n"/>
    </row>
    <row r="297">
      <c r="A297" s="13" t="n"/>
      <c r="B297" s="14" t="n"/>
      <c r="C297" s="14" t="n"/>
      <c r="D297" s="14">
        <f>IF(C297="","",IFERROR(VLOOKUP(C297,Listas!$A$6:$B$45,2,FALSE),"Conta não cadastrada"))</f>
        <v/>
      </c>
      <c r="E297" s="15" t="n"/>
    </row>
    <row r="298">
      <c r="A298" s="13" t="n"/>
      <c r="B298" s="14" t="n"/>
      <c r="C298" s="14" t="n"/>
      <c r="D298" s="14">
        <f>IF(C298="","",IFERROR(VLOOKUP(C298,Listas!$A$6:$B$45,2,FALSE),"Conta não cadastrada"))</f>
        <v/>
      </c>
      <c r="E298" s="15" t="n"/>
    </row>
    <row r="299">
      <c r="A299" s="13" t="n"/>
      <c r="B299" s="14" t="n"/>
      <c r="C299" s="14" t="n"/>
      <c r="D299" s="14">
        <f>IF(C299="","",IFERROR(VLOOKUP(C299,Listas!$A$6:$B$45,2,FALSE),"Conta não cadastrada"))</f>
        <v/>
      </c>
      <c r="E299" s="15" t="n"/>
    </row>
    <row r="300">
      <c r="A300" s="13" t="n"/>
      <c r="B300" s="14" t="n"/>
      <c r="C300" s="14" t="n"/>
      <c r="D300" s="14">
        <f>IF(C300="","",IFERROR(VLOOKUP(C300,Listas!$A$6:$B$45,2,FALSE),"Conta não cadastrada"))</f>
        <v/>
      </c>
      <c r="E300" s="15" t="n"/>
    </row>
    <row r="301">
      <c r="A301" s="13" t="n"/>
      <c r="B301" s="14" t="n"/>
      <c r="C301" s="14" t="n"/>
      <c r="D301" s="14">
        <f>IF(C301="","",IFERROR(VLOOKUP(C301,Listas!$A$6:$B$45,2,FALSE),"Conta não cadastrada"))</f>
        <v/>
      </c>
      <c r="E301" s="15" t="n"/>
    </row>
    <row r="302">
      <c r="A302" s="13" t="n"/>
      <c r="B302" s="14" t="n"/>
      <c r="C302" s="14" t="n"/>
      <c r="D302" s="14">
        <f>IF(C302="","",IFERROR(VLOOKUP(C302,Listas!$A$6:$B$45,2,FALSE),"Conta não cadastrada"))</f>
        <v/>
      </c>
      <c r="E302" s="15" t="n"/>
    </row>
    <row r="303">
      <c r="A303" s="13" t="n"/>
      <c r="B303" s="14" t="n"/>
      <c r="C303" s="14" t="n"/>
      <c r="D303" s="14">
        <f>IF(C303="","",IFERROR(VLOOKUP(C303,Listas!$A$6:$B$45,2,FALSE),"Conta não cadastrada"))</f>
        <v/>
      </c>
      <c r="E303" s="15" t="n"/>
    </row>
    <row r="304">
      <c r="A304" s="13" t="n"/>
      <c r="B304" s="14" t="n"/>
      <c r="C304" s="14" t="n"/>
      <c r="D304" s="14">
        <f>IF(C304="","",IFERROR(VLOOKUP(C304,Listas!$A$6:$B$45,2,FALSE),"Conta não cadastrada"))</f>
        <v/>
      </c>
      <c r="E304" s="15" t="n"/>
    </row>
    <row r="305">
      <c r="A305" s="13" t="n"/>
      <c r="B305" s="14" t="n"/>
      <c r="C305" s="14" t="n"/>
      <c r="D305" s="14">
        <f>IF(C305="","",IFERROR(VLOOKUP(C305,Listas!$A$6:$B$45,2,FALSE),"Conta não cadastrada"))</f>
        <v/>
      </c>
      <c r="E305" s="15" t="n"/>
    </row>
    <row r="306">
      <c r="A306" s="13" t="n"/>
      <c r="B306" s="14" t="n"/>
      <c r="C306" s="14" t="n"/>
      <c r="D306" s="14">
        <f>IF(C306="","",IFERROR(VLOOKUP(C306,Listas!$A$6:$B$45,2,FALSE),"Conta não cadastrada"))</f>
        <v/>
      </c>
      <c r="E306" s="15" t="n"/>
    </row>
    <row r="307">
      <c r="A307" s="13" t="n"/>
      <c r="B307" s="14" t="n"/>
      <c r="C307" s="14" t="n"/>
      <c r="D307" s="14">
        <f>IF(C307="","",IFERROR(VLOOKUP(C307,Listas!$A$6:$B$45,2,FALSE),"Conta não cadastrada"))</f>
        <v/>
      </c>
      <c r="E307" s="15" t="n"/>
    </row>
    <row r="308">
      <c r="A308" s="13" t="n"/>
      <c r="B308" s="14" t="n"/>
      <c r="C308" s="14" t="n"/>
      <c r="D308" s="14">
        <f>IF(C308="","",IFERROR(VLOOKUP(C308,Listas!$A$6:$B$45,2,FALSE),"Conta não cadastrada"))</f>
        <v/>
      </c>
      <c r="E308" s="15" t="n"/>
    </row>
    <row r="309">
      <c r="A309" s="13" t="n"/>
      <c r="B309" s="14" t="n"/>
      <c r="C309" s="14" t="n"/>
      <c r="D309" s="14">
        <f>IF(C309="","",IFERROR(VLOOKUP(C309,Listas!$A$6:$B$45,2,FALSE),"Conta não cadastrada"))</f>
        <v/>
      </c>
      <c r="E309" s="15" t="n"/>
    </row>
    <row r="310">
      <c r="A310" s="13" t="n"/>
      <c r="B310" s="14" t="n"/>
      <c r="C310" s="14" t="n"/>
      <c r="D310" s="14">
        <f>IF(C310="","",IFERROR(VLOOKUP(C310,Listas!$A$6:$B$45,2,FALSE),"Conta não cadastrada"))</f>
        <v/>
      </c>
      <c r="E310" s="15" t="n"/>
    </row>
    <row r="311">
      <c r="A311" s="13" t="n"/>
      <c r="B311" s="14" t="n"/>
      <c r="C311" s="14" t="n"/>
      <c r="D311" s="14">
        <f>IF(C311="","",IFERROR(VLOOKUP(C311,Listas!$A$6:$B$45,2,FALSE),"Conta não cadastrada"))</f>
        <v/>
      </c>
      <c r="E311" s="15" t="n"/>
    </row>
    <row r="312">
      <c r="A312" s="13" t="n"/>
      <c r="B312" s="14" t="n"/>
      <c r="C312" s="14" t="n"/>
      <c r="D312" s="14">
        <f>IF(C312="","",IFERROR(VLOOKUP(C312,Listas!$A$6:$B$45,2,FALSE),"Conta não cadastrada"))</f>
        <v/>
      </c>
      <c r="E312" s="15" t="n"/>
    </row>
    <row r="313">
      <c r="A313" s="13" t="n"/>
      <c r="B313" s="14" t="n"/>
      <c r="C313" s="14" t="n"/>
      <c r="D313" s="14">
        <f>IF(C313="","",IFERROR(VLOOKUP(C313,Listas!$A$6:$B$45,2,FALSE),"Conta não cadastrada"))</f>
        <v/>
      </c>
      <c r="E313" s="15" t="n"/>
    </row>
    <row r="314">
      <c r="A314" s="13" t="n"/>
      <c r="B314" s="14" t="n"/>
      <c r="C314" s="14" t="n"/>
      <c r="D314" s="14">
        <f>IF(C314="","",IFERROR(VLOOKUP(C314,Listas!$A$6:$B$45,2,FALSE),"Conta não cadastrada"))</f>
        <v/>
      </c>
      <c r="E314" s="15" t="n"/>
    </row>
    <row r="315">
      <c r="A315" s="13" t="n"/>
      <c r="B315" s="14" t="n"/>
      <c r="C315" s="14" t="n"/>
      <c r="D315" s="14">
        <f>IF(C315="","",IFERROR(VLOOKUP(C315,Listas!$A$6:$B$45,2,FALSE),"Conta não cadastrada"))</f>
        <v/>
      </c>
      <c r="E315" s="15" t="n"/>
    </row>
    <row r="316">
      <c r="A316" s="13" t="n"/>
      <c r="B316" s="14" t="n"/>
      <c r="C316" s="14" t="n"/>
      <c r="D316" s="14">
        <f>IF(C316="","",IFERROR(VLOOKUP(C316,Listas!$A$6:$B$45,2,FALSE),"Conta não cadastrada"))</f>
        <v/>
      </c>
      <c r="E316" s="15" t="n"/>
    </row>
    <row r="317">
      <c r="A317" s="13" t="n"/>
      <c r="B317" s="14" t="n"/>
      <c r="C317" s="14" t="n"/>
      <c r="D317" s="14">
        <f>IF(C317="","",IFERROR(VLOOKUP(C317,Listas!$A$6:$B$45,2,FALSE),"Conta não cadastrada"))</f>
        <v/>
      </c>
      <c r="E317" s="15" t="n"/>
    </row>
    <row r="318">
      <c r="A318" s="13" t="n"/>
      <c r="B318" s="14" t="n"/>
      <c r="C318" s="14" t="n"/>
      <c r="D318" s="14">
        <f>IF(C318="","",IFERROR(VLOOKUP(C318,Listas!$A$6:$B$45,2,FALSE),"Conta não cadastrada"))</f>
        <v/>
      </c>
      <c r="E318" s="15" t="n"/>
    </row>
    <row r="319">
      <c r="A319" s="13" t="n"/>
      <c r="B319" s="14" t="n"/>
      <c r="C319" s="14" t="n"/>
      <c r="D319" s="14">
        <f>IF(C319="","",IFERROR(VLOOKUP(C319,Listas!$A$6:$B$45,2,FALSE),"Conta não cadastrada"))</f>
        <v/>
      </c>
      <c r="E319" s="15" t="n"/>
    </row>
    <row r="320">
      <c r="A320" s="13" t="n"/>
      <c r="B320" s="14" t="n"/>
      <c r="C320" s="14" t="n"/>
      <c r="D320" s="14">
        <f>IF(C320="","",IFERROR(VLOOKUP(C320,Listas!$A$6:$B$45,2,FALSE),"Conta não cadastrada"))</f>
        <v/>
      </c>
      <c r="E320" s="15" t="n"/>
    </row>
    <row r="321">
      <c r="A321" s="13" t="n"/>
      <c r="B321" s="14" t="n"/>
      <c r="C321" s="14" t="n"/>
      <c r="D321" s="14">
        <f>IF(C321="","",IFERROR(VLOOKUP(C321,Listas!$A$6:$B$45,2,FALSE),"Conta não cadastrada"))</f>
        <v/>
      </c>
      <c r="E321" s="15" t="n"/>
    </row>
    <row r="322">
      <c r="A322" s="13" t="n"/>
      <c r="B322" s="14" t="n"/>
      <c r="C322" s="14" t="n"/>
      <c r="D322" s="14">
        <f>IF(C322="","",IFERROR(VLOOKUP(C322,Listas!$A$6:$B$45,2,FALSE),"Conta não cadastrada"))</f>
        <v/>
      </c>
      <c r="E322" s="15" t="n"/>
    </row>
    <row r="323">
      <c r="A323" s="13" t="n"/>
      <c r="B323" s="14" t="n"/>
      <c r="C323" s="14" t="n"/>
      <c r="D323" s="14">
        <f>IF(C323="","",IFERROR(VLOOKUP(C323,Listas!$A$6:$B$45,2,FALSE),"Conta não cadastrada"))</f>
        <v/>
      </c>
      <c r="E323" s="15" t="n"/>
    </row>
    <row r="324">
      <c r="A324" s="13" t="n"/>
      <c r="B324" s="14" t="n"/>
      <c r="C324" s="14" t="n"/>
      <c r="D324" s="14">
        <f>IF(C324="","",IFERROR(VLOOKUP(C324,Listas!$A$6:$B$45,2,FALSE),"Conta não cadastrada"))</f>
        <v/>
      </c>
      <c r="E324" s="15" t="n"/>
    </row>
    <row r="325">
      <c r="A325" s="13" t="n"/>
      <c r="B325" s="14" t="n"/>
      <c r="C325" s="14" t="n"/>
      <c r="D325" s="14">
        <f>IF(C325="","",IFERROR(VLOOKUP(C325,Listas!$A$6:$B$45,2,FALSE),"Conta não cadastrada"))</f>
        <v/>
      </c>
      <c r="E325" s="15" t="n"/>
    </row>
    <row r="326">
      <c r="A326" s="13" t="n"/>
      <c r="B326" s="14" t="n"/>
      <c r="C326" s="14" t="n"/>
      <c r="D326" s="14">
        <f>IF(C326="","",IFERROR(VLOOKUP(C326,Listas!$A$6:$B$45,2,FALSE),"Conta não cadastrada"))</f>
        <v/>
      </c>
      <c r="E326" s="15" t="n"/>
    </row>
    <row r="327">
      <c r="A327" s="13" t="n"/>
      <c r="B327" s="14" t="n"/>
      <c r="C327" s="14" t="n"/>
      <c r="D327" s="14">
        <f>IF(C327="","",IFERROR(VLOOKUP(C327,Listas!$A$6:$B$45,2,FALSE),"Conta não cadastrada"))</f>
        <v/>
      </c>
      <c r="E327" s="15" t="n"/>
    </row>
    <row r="328">
      <c r="A328" s="13" t="n"/>
      <c r="B328" s="14" t="n"/>
      <c r="C328" s="14" t="n"/>
      <c r="D328" s="14">
        <f>IF(C328="","",IFERROR(VLOOKUP(C328,Listas!$A$6:$B$45,2,FALSE),"Conta não cadastrada"))</f>
        <v/>
      </c>
      <c r="E328" s="15" t="n"/>
    </row>
    <row r="329">
      <c r="A329" s="13" t="n"/>
      <c r="B329" s="14" t="n"/>
      <c r="C329" s="14" t="n"/>
      <c r="D329" s="14">
        <f>IF(C329="","",IFERROR(VLOOKUP(C329,Listas!$A$6:$B$45,2,FALSE),"Conta não cadastrada"))</f>
        <v/>
      </c>
      <c r="E329" s="15" t="n"/>
    </row>
    <row r="330">
      <c r="A330" s="13" t="n"/>
      <c r="B330" s="14" t="n"/>
      <c r="C330" s="14" t="n"/>
      <c r="D330" s="14">
        <f>IF(C330="","",IFERROR(VLOOKUP(C330,Listas!$A$6:$B$45,2,FALSE),"Conta não cadastrada"))</f>
        <v/>
      </c>
      <c r="E330" s="15" t="n"/>
    </row>
    <row r="331">
      <c r="A331" s="13" t="n"/>
      <c r="B331" s="14" t="n"/>
      <c r="C331" s="14" t="n"/>
      <c r="D331" s="14">
        <f>IF(C331="","",IFERROR(VLOOKUP(C331,Listas!$A$6:$B$45,2,FALSE),"Conta não cadastrada"))</f>
        <v/>
      </c>
      <c r="E331" s="15" t="n"/>
    </row>
    <row r="332">
      <c r="A332" s="13" t="n"/>
      <c r="B332" s="14" t="n"/>
      <c r="C332" s="14" t="n"/>
      <c r="D332" s="14">
        <f>IF(C332="","",IFERROR(VLOOKUP(C332,Listas!$A$6:$B$45,2,FALSE),"Conta não cadastrada"))</f>
        <v/>
      </c>
      <c r="E332" s="15" t="n"/>
    </row>
    <row r="333">
      <c r="A333" s="13" t="n"/>
      <c r="B333" s="14" t="n"/>
      <c r="C333" s="14" t="n"/>
      <c r="D333" s="14">
        <f>IF(C333="","",IFERROR(VLOOKUP(C333,Listas!$A$6:$B$45,2,FALSE),"Conta não cadastrada"))</f>
        <v/>
      </c>
      <c r="E333" s="15" t="n"/>
    </row>
    <row r="334">
      <c r="A334" s="13" t="n"/>
      <c r="B334" s="14" t="n"/>
      <c r="C334" s="14" t="n"/>
      <c r="D334" s="14">
        <f>IF(C334="","",IFERROR(VLOOKUP(C334,Listas!$A$6:$B$45,2,FALSE),"Conta não cadastrada"))</f>
        <v/>
      </c>
      <c r="E334" s="15" t="n"/>
    </row>
    <row r="335">
      <c r="A335" s="13" t="n"/>
      <c r="B335" s="14" t="n"/>
      <c r="C335" s="14" t="n"/>
      <c r="D335" s="14">
        <f>IF(C335="","",IFERROR(VLOOKUP(C335,Listas!$A$6:$B$45,2,FALSE),"Conta não cadastrada"))</f>
        <v/>
      </c>
      <c r="E335" s="15" t="n"/>
    </row>
    <row r="336">
      <c r="A336" s="13" t="n"/>
      <c r="B336" s="14" t="n"/>
      <c r="C336" s="14" t="n"/>
      <c r="D336" s="14">
        <f>IF(C336="","",IFERROR(VLOOKUP(C336,Listas!$A$6:$B$45,2,FALSE),"Conta não cadastrada"))</f>
        <v/>
      </c>
      <c r="E336" s="15" t="n"/>
    </row>
    <row r="337">
      <c r="A337" s="13" t="n"/>
      <c r="B337" s="14" t="n"/>
      <c r="C337" s="14" t="n"/>
      <c r="D337" s="14">
        <f>IF(C337="","",IFERROR(VLOOKUP(C337,Listas!$A$6:$B$45,2,FALSE),"Conta não cadastrada"))</f>
        <v/>
      </c>
      <c r="E337" s="15" t="n"/>
    </row>
    <row r="338">
      <c r="A338" s="13" t="n"/>
      <c r="B338" s="14" t="n"/>
      <c r="C338" s="14" t="n"/>
      <c r="D338" s="14">
        <f>IF(C338="","",IFERROR(VLOOKUP(C338,Listas!$A$6:$B$45,2,FALSE),"Conta não cadastrada"))</f>
        <v/>
      </c>
      <c r="E338" s="15" t="n"/>
    </row>
    <row r="339">
      <c r="A339" s="13" t="n"/>
      <c r="B339" s="14" t="n"/>
      <c r="C339" s="14" t="n"/>
      <c r="D339" s="14">
        <f>IF(C339="","",IFERROR(VLOOKUP(C339,Listas!$A$6:$B$45,2,FALSE),"Conta não cadastrada"))</f>
        <v/>
      </c>
      <c r="E339" s="15" t="n"/>
    </row>
    <row r="340">
      <c r="A340" s="13" t="n"/>
      <c r="B340" s="14" t="n"/>
      <c r="C340" s="14" t="n"/>
      <c r="D340" s="14">
        <f>IF(C340="","",IFERROR(VLOOKUP(C340,Listas!$A$6:$B$45,2,FALSE),"Conta não cadastrada"))</f>
        <v/>
      </c>
      <c r="E340" s="15" t="n"/>
    </row>
    <row r="341">
      <c r="A341" s="13" t="n"/>
      <c r="B341" s="14" t="n"/>
      <c r="C341" s="14" t="n"/>
      <c r="D341" s="14">
        <f>IF(C341="","",IFERROR(VLOOKUP(C341,Listas!$A$6:$B$45,2,FALSE),"Conta não cadastrada"))</f>
        <v/>
      </c>
      <c r="E341" s="15" t="n"/>
    </row>
    <row r="342">
      <c r="A342" s="13" t="n"/>
      <c r="B342" s="14" t="n"/>
      <c r="C342" s="14" t="n"/>
      <c r="D342" s="14">
        <f>IF(C342="","",IFERROR(VLOOKUP(C342,Listas!$A$6:$B$45,2,FALSE),"Conta não cadastrada"))</f>
        <v/>
      </c>
      <c r="E342" s="15" t="n"/>
    </row>
    <row r="343">
      <c r="A343" s="13" t="n"/>
      <c r="B343" s="14" t="n"/>
      <c r="C343" s="14" t="n"/>
      <c r="D343" s="14">
        <f>IF(C343="","",IFERROR(VLOOKUP(C343,Listas!$A$6:$B$45,2,FALSE),"Conta não cadastrada"))</f>
        <v/>
      </c>
      <c r="E343" s="15" t="n"/>
    </row>
    <row r="344">
      <c r="A344" s="13" t="n"/>
      <c r="B344" s="14" t="n"/>
      <c r="C344" s="14" t="n"/>
      <c r="D344" s="14">
        <f>IF(C344="","",IFERROR(VLOOKUP(C344,Listas!$A$6:$B$45,2,FALSE),"Conta não cadastrada"))</f>
        <v/>
      </c>
      <c r="E344" s="15" t="n"/>
    </row>
    <row r="345">
      <c r="A345" s="13" t="n"/>
      <c r="B345" s="14" t="n"/>
      <c r="C345" s="14" t="n"/>
      <c r="D345" s="14">
        <f>IF(C345="","",IFERROR(VLOOKUP(C345,Listas!$A$6:$B$45,2,FALSE),"Conta não cadastrada"))</f>
        <v/>
      </c>
      <c r="E345" s="15" t="n"/>
    </row>
    <row r="346">
      <c r="A346" s="13" t="n"/>
      <c r="B346" s="14" t="n"/>
      <c r="C346" s="14" t="n"/>
      <c r="D346" s="14">
        <f>IF(C346="","",IFERROR(VLOOKUP(C346,Listas!$A$6:$B$45,2,FALSE),"Conta não cadastrada"))</f>
        <v/>
      </c>
      <c r="E346" s="15" t="n"/>
    </row>
    <row r="347">
      <c r="A347" s="13" t="n"/>
      <c r="B347" s="14" t="n"/>
      <c r="C347" s="14" t="n"/>
      <c r="D347" s="14">
        <f>IF(C347="","",IFERROR(VLOOKUP(C347,Listas!$A$6:$B$45,2,FALSE),"Conta não cadastrada"))</f>
        <v/>
      </c>
      <c r="E347" s="15" t="n"/>
    </row>
    <row r="348">
      <c r="A348" s="13" t="n"/>
      <c r="B348" s="14" t="n"/>
      <c r="C348" s="14" t="n"/>
      <c r="D348" s="14">
        <f>IF(C348="","",IFERROR(VLOOKUP(C348,Listas!$A$6:$B$45,2,FALSE),"Conta não cadastrada"))</f>
        <v/>
      </c>
      <c r="E348" s="15" t="n"/>
    </row>
    <row r="349">
      <c r="A349" s="13" t="n"/>
      <c r="B349" s="14" t="n"/>
      <c r="C349" s="14" t="n"/>
      <c r="D349" s="14">
        <f>IF(C349="","",IFERROR(VLOOKUP(C349,Listas!$A$6:$B$45,2,FALSE),"Conta não cadastrada"))</f>
        <v/>
      </c>
      <c r="E349" s="15" t="n"/>
    </row>
    <row r="350">
      <c r="A350" s="13" t="n"/>
      <c r="B350" s="14" t="n"/>
      <c r="C350" s="14" t="n"/>
      <c r="D350" s="14">
        <f>IF(C350="","",IFERROR(VLOOKUP(C350,Listas!$A$6:$B$45,2,FALSE),"Conta não cadastrada"))</f>
        <v/>
      </c>
      <c r="E350" s="15" t="n"/>
    </row>
    <row r="351">
      <c r="A351" s="13" t="n"/>
      <c r="B351" s="14" t="n"/>
      <c r="C351" s="14" t="n"/>
      <c r="D351" s="14">
        <f>IF(C351="","",IFERROR(VLOOKUP(C351,Listas!$A$6:$B$45,2,FALSE),"Conta não cadastrada"))</f>
        <v/>
      </c>
      <c r="E351" s="15" t="n"/>
    </row>
    <row r="352">
      <c r="A352" s="13" t="n"/>
      <c r="B352" s="14" t="n"/>
      <c r="C352" s="14" t="n"/>
      <c r="D352" s="14">
        <f>IF(C352="","",IFERROR(VLOOKUP(C352,Listas!$A$6:$B$45,2,FALSE),"Conta não cadastrada"))</f>
        <v/>
      </c>
      <c r="E352" s="15" t="n"/>
    </row>
    <row r="353">
      <c r="A353" s="13" t="n"/>
      <c r="B353" s="14" t="n"/>
      <c r="C353" s="14" t="n"/>
      <c r="D353" s="14">
        <f>IF(C353="","",IFERROR(VLOOKUP(C353,Listas!$A$6:$B$45,2,FALSE),"Conta não cadastrada"))</f>
        <v/>
      </c>
      <c r="E353" s="15" t="n"/>
    </row>
    <row r="354">
      <c r="A354" s="13" t="n"/>
      <c r="B354" s="14" t="n"/>
      <c r="C354" s="14" t="n"/>
      <c r="D354" s="14">
        <f>IF(C354="","",IFERROR(VLOOKUP(C354,Listas!$A$6:$B$45,2,FALSE),"Conta não cadastrada"))</f>
        <v/>
      </c>
      <c r="E354" s="15" t="n"/>
    </row>
    <row r="355">
      <c r="A355" s="13" t="n"/>
      <c r="B355" s="14" t="n"/>
      <c r="C355" s="14" t="n"/>
      <c r="D355" s="14">
        <f>IF(C355="","",IFERROR(VLOOKUP(C355,Listas!$A$6:$B$45,2,FALSE),"Conta não cadastrada"))</f>
        <v/>
      </c>
      <c r="E355" s="15" t="n"/>
    </row>
    <row r="356">
      <c r="A356" s="13" t="n"/>
      <c r="B356" s="14" t="n"/>
      <c r="C356" s="14" t="n"/>
      <c r="D356" s="14">
        <f>IF(C356="","",IFERROR(VLOOKUP(C356,Listas!$A$6:$B$45,2,FALSE),"Conta não cadastrada"))</f>
        <v/>
      </c>
      <c r="E356" s="15" t="n"/>
    </row>
    <row r="357">
      <c r="A357" s="13" t="n"/>
      <c r="B357" s="14" t="n"/>
      <c r="C357" s="14" t="n"/>
      <c r="D357" s="14">
        <f>IF(C357="","",IFERROR(VLOOKUP(C357,Listas!$A$6:$B$45,2,FALSE),"Conta não cadastrada"))</f>
        <v/>
      </c>
      <c r="E357" s="15" t="n"/>
    </row>
    <row r="358">
      <c r="A358" s="13" t="n"/>
      <c r="B358" s="14" t="n"/>
      <c r="C358" s="14" t="n"/>
      <c r="D358" s="14">
        <f>IF(C358="","",IFERROR(VLOOKUP(C358,Listas!$A$6:$B$45,2,FALSE),"Conta não cadastrada"))</f>
        <v/>
      </c>
      <c r="E358" s="15" t="n"/>
    </row>
    <row r="359">
      <c r="A359" s="13" t="n"/>
      <c r="B359" s="14" t="n"/>
      <c r="C359" s="14" t="n"/>
      <c r="D359" s="14">
        <f>IF(C359="","",IFERROR(VLOOKUP(C359,Listas!$A$6:$B$45,2,FALSE),"Conta não cadastrada"))</f>
        <v/>
      </c>
      <c r="E359" s="15" t="n"/>
    </row>
    <row r="360">
      <c r="A360" s="13" t="n"/>
      <c r="B360" s="14" t="n"/>
      <c r="C360" s="14" t="n"/>
      <c r="D360" s="14">
        <f>IF(C360="","",IFERROR(VLOOKUP(C360,Listas!$A$6:$B$45,2,FALSE),"Conta não cadastrada"))</f>
        <v/>
      </c>
      <c r="E360" s="15" t="n"/>
    </row>
    <row r="361">
      <c r="A361" s="13" t="n"/>
      <c r="B361" s="14" t="n"/>
      <c r="C361" s="14" t="n"/>
      <c r="D361" s="14">
        <f>IF(C361="","",IFERROR(VLOOKUP(C361,Listas!$A$6:$B$45,2,FALSE),"Conta não cadastrada"))</f>
        <v/>
      </c>
      <c r="E361" s="15" t="n"/>
    </row>
    <row r="362">
      <c r="A362" s="13" t="n"/>
      <c r="B362" s="14" t="n"/>
      <c r="C362" s="14" t="n"/>
      <c r="D362" s="14">
        <f>IF(C362="","",IFERROR(VLOOKUP(C362,Listas!$A$6:$B$45,2,FALSE),"Conta não cadastrada"))</f>
        <v/>
      </c>
      <c r="E362" s="15" t="n"/>
    </row>
    <row r="363">
      <c r="A363" s="13" t="n"/>
      <c r="B363" s="14" t="n"/>
      <c r="C363" s="14" t="n"/>
      <c r="D363" s="14">
        <f>IF(C363="","",IFERROR(VLOOKUP(C363,Listas!$A$6:$B$45,2,FALSE),"Conta não cadastrada"))</f>
        <v/>
      </c>
      <c r="E363" s="15" t="n"/>
    </row>
    <row r="364">
      <c r="A364" s="13" t="n"/>
      <c r="B364" s="14" t="n"/>
      <c r="C364" s="14" t="n"/>
      <c r="D364" s="14">
        <f>IF(C364="","",IFERROR(VLOOKUP(C364,Listas!$A$6:$B$45,2,FALSE),"Conta não cadastrada"))</f>
        <v/>
      </c>
      <c r="E364" s="15" t="n"/>
    </row>
    <row r="365">
      <c r="A365" s="13" t="n"/>
      <c r="B365" s="14" t="n"/>
      <c r="C365" s="14" t="n"/>
      <c r="D365" s="14">
        <f>IF(C365="","",IFERROR(VLOOKUP(C365,Listas!$A$6:$B$45,2,FALSE),"Conta não cadastrada"))</f>
        <v/>
      </c>
      <c r="E365" s="15" t="n"/>
    </row>
    <row r="366">
      <c r="A366" s="13" t="n"/>
      <c r="B366" s="14" t="n"/>
      <c r="C366" s="14" t="n"/>
      <c r="D366" s="14">
        <f>IF(C366="","",IFERROR(VLOOKUP(C366,Listas!$A$6:$B$45,2,FALSE),"Conta não cadastrada"))</f>
        <v/>
      </c>
      <c r="E366" s="15" t="n"/>
    </row>
    <row r="367">
      <c r="A367" s="13" t="n"/>
      <c r="B367" s="14" t="n"/>
      <c r="C367" s="14" t="n"/>
      <c r="D367" s="14">
        <f>IF(C367="","",IFERROR(VLOOKUP(C367,Listas!$A$6:$B$45,2,FALSE),"Conta não cadastrada"))</f>
        <v/>
      </c>
      <c r="E367" s="15" t="n"/>
    </row>
    <row r="368">
      <c r="A368" s="13" t="n"/>
      <c r="B368" s="14" t="n"/>
      <c r="C368" s="14" t="n"/>
      <c r="D368" s="14">
        <f>IF(C368="","",IFERROR(VLOOKUP(C368,Listas!$A$6:$B$45,2,FALSE),"Conta não cadastrada"))</f>
        <v/>
      </c>
      <c r="E368" s="15" t="n"/>
    </row>
    <row r="369">
      <c r="A369" s="13" t="n"/>
      <c r="B369" s="14" t="n"/>
      <c r="C369" s="14" t="n"/>
      <c r="D369" s="14">
        <f>IF(C369="","",IFERROR(VLOOKUP(C369,Listas!$A$6:$B$45,2,FALSE),"Conta não cadastrada"))</f>
        <v/>
      </c>
      <c r="E369" s="15" t="n"/>
    </row>
    <row r="370">
      <c r="A370" s="13" t="n"/>
      <c r="B370" s="14" t="n"/>
      <c r="C370" s="14" t="n"/>
      <c r="D370" s="14">
        <f>IF(C370="","",IFERROR(VLOOKUP(C370,Listas!$A$6:$B$45,2,FALSE),"Conta não cadastrada"))</f>
        <v/>
      </c>
      <c r="E370" s="15" t="n"/>
    </row>
    <row r="371">
      <c r="A371" s="13" t="n"/>
      <c r="B371" s="14" t="n"/>
      <c r="C371" s="14" t="n"/>
      <c r="D371" s="14">
        <f>IF(C371="","",IFERROR(VLOOKUP(C371,Listas!$A$6:$B$45,2,FALSE),"Conta não cadastrada"))</f>
        <v/>
      </c>
      <c r="E371" s="15" t="n"/>
    </row>
    <row r="372">
      <c r="A372" s="13" t="n"/>
      <c r="B372" s="14" t="n"/>
      <c r="C372" s="14" t="n"/>
      <c r="D372" s="14">
        <f>IF(C372="","",IFERROR(VLOOKUP(C372,Listas!$A$6:$B$45,2,FALSE),"Conta não cadastrada"))</f>
        <v/>
      </c>
      <c r="E372" s="15" t="n"/>
    </row>
    <row r="373">
      <c r="A373" s="13" t="n"/>
      <c r="B373" s="14" t="n"/>
      <c r="C373" s="14" t="n"/>
      <c r="D373" s="14">
        <f>IF(C373="","",IFERROR(VLOOKUP(C373,Listas!$A$6:$B$45,2,FALSE),"Conta não cadastrada"))</f>
        <v/>
      </c>
      <c r="E373" s="15" t="n"/>
    </row>
    <row r="374">
      <c r="A374" s="13" t="n"/>
      <c r="B374" s="14" t="n"/>
      <c r="C374" s="14" t="n"/>
      <c r="D374" s="14">
        <f>IF(C374="","",IFERROR(VLOOKUP(C374,Listas!$A$6:$B$45,2,FALSE),"Conta não cadastrada"))</f>
        <v/>
      </c>
      <c r="E374" s="15" t="n"/>
    </row>
    <row r="375">
      <c r="A375" s="13" t="n"/>
      <c r="B375" s="14" t="n"/>
      <c r="C375" s="14" t="n"/>
      <c r="D375" s="14">
        <f>IF(C375="","",IFERROR(VLOOKUP(C375,Listas!$A$6:$B$45,2,FALSE),"Conta não cadastrada"))</f>
        <v/>
      </c>
      <c r="E375" s="15" t="n"/>
    </row>
    <row r="376">
      <c r="A376" s="13" t="n"/>
      <c r="B376" s="14" t="n"/>
      <c r="C376" s="14" t="n"/>
      <c r="D376" s="14">
        <f>IF(C376="","",IFERROR(VLOOKUP(C376,Listas!$A$6:$B$45,2,FALSE),"Conta não cadastrada"))</f>
        <v/>
      </c>
      <c r="E376" s="15" t="n"/>
    </row>
    <row r="377">
      <c r="A377" s="13" t="n"/>
      <c r="B377" s="14" t="n"/>
      <c r="C377" s="14" t="n"/>
      <c r="D377" s="14">
        <f>IF(C377="","",IFERROR(VLOOKUP(C377,Listas!$A$6:$B$45,2,FALSE),"Conta não cadastrada"))</f>
        <v/>
      </c>
      <c r="E377" s="15" t="n"/>
    </row>
    <row r="378">
      <c r="A378" s="13" t="n"/>
      <c r="B378" s="14" t="n"/>
      <c r="C378" s="14" t="n"/>
      <c r="D378" s="14">
        <f>IF(C378="","",IFERROR(VLOOKUP(C378,Listas!$A$6:$B$45,2,FALSE),"Conta não cadastrada"))</f>
        <v/>
      </c>
      <c r="E378" s="15" t="n"/>
    </row>
    <row r="379">
      <c r="A379" s="13" t="n"/>
      <c r="B379" s="14" t="n"/>
      <c r="C379" s="14" t="n"/>
      <c r="D379" s="14">
        <f>IF(C379="","",IFERROR(VLOOKUP(C379,Listas!$A$6:$B$45,2,FALSE),"Conta não cadastrada"))</f>
        <v/>
      </c>
      <c r="E379" s="15" t="n"/>
    </row>
    <row r="380">
      <c r="A380" s="13" t="n"/>
      <c r="B380" s="14" t="n"/>
      <c r="C380" s="14" t="n"/>
      <c r="D380" s="14">
        <f>IF(C380="","",IFERROR(VLOOKUP(C380,Listas!$A$6:$B$45,2,FALSE),"Conta não cadastrada"))</f>
        <v/>
      </c>
      <c r="E380" s="15" t="n"/>
    </row>
    <row r="381">
      <c r="A381" s="13" t="n"/>
      <c r="B381" s="14" t="n"/>
      <c r="C381" s="14" t="n"/>
      <c r="D381" s="14">
        <f>IF(C381="","",IFERROR(VLOOKUP(C381,Listas!$A$6:$B$45,2,FALSE),"Conta não cadastrada"))</f>
        <v/>
      </c>
      <c r="E381" s="15" t="n"/>
    </row>
    <row r="382">
      <c r="A382" s="13" t="n"/>
      <c r="B382" s="14" t="n"/>
      <c r="C382" s="14" t="n"/>
      <c r="D382" s="14">
        <f>IF(C382="","",IFERROR(VLOOKUP(C382,Listas!$A$6:$B$45,2,FALSE),"Conta não cadastrada"))</f>
        <v/>
      </c>
      <c r="E382" s="15" t="n"/>
    </row>
    <row r="383">
      <c r="A383" s="13" t="n"/>
      <c r="B383" s="14" t="n"/>
      <c r="C383" s="14" t="n"/>
      <c r="D383" s="14">
        <f>IF(C383="","",IFERROR(VLOOKUP(C383,Listas!$A$6:$B$45,2,FALSE),"Conta não cadastrada"))</f>
        <v/>
      </c>
      <c r="E383" s="15" t="n"/>
    </row>
    <row r="384">
      <c r="A384" s="13" t="n"/>
      <c r="B384" s="14" t="n"/>
      <c r="C384" s="14" t="n"/>
      <c r="D384" s="14">
        <f>IF(C384="","",IFERROR(VLOOKUP(C384,Listas!$A$6:$B$45,2,FALSE),"Conta não cadastrada"))</f>
        <v/>
      </c>
      <c r="E384" s="15" t="n"/>
    </row>
    <row r="385">
      <c r="A385" s="13" t="n"/>
      <c r="B385" s="14" t="n"/>
      <c r="C385" s="14" t="n"/>
      <c r="D385" s="14">
        <f>IF(C385="","",IFERROR(VLOOKUP(C385,Listas!$A$6:$B$45,2,FALSE),"Conta não cadastrada"))</f>
        <v/>
      </c>
      <c r="E385" s="15" t="n"/>
    </row>
    <row r="386">
      <c r="A386" s="13" t="n"/>
      <c r="B386" s="14" t="n"/>
      <c r="C386" s="14" t="n"/>
      <c r="D386" s="14">
        <f>IF(C386="","",IFERROR(VLOOKUP(C386,Listas!$A$6:$B$45,2,FALSE),"Conta não cadastrada"))</f>
        <v/>
      </c>
      <c r="E386" s="15" t="n"/>
    </row>
    <row r="387">
      <c r="A387" s="13" t="n"/>
      <c r="B387" s="14" t="n"/>
      <c r="C387" s="14" t="n"/>
      <c r="D387" s="14">
        <f>IF(C387="","",IFERROR(VLOOKUP(C387,Listas!$A$6:$B$45,2,FALSE),"Conta não cadastrada"))</f>
        <v/>
      </c>
      <c r="E387" s="15" t="n"/>
    </row>
    <row r="388">
      <c r="A388" s="13" t="n"/>
      <c r="B388" s="14" t="n"/>
      <c r="C388" s="14" t="n"/>
      <c r="D388" s="14">
        <f>IF(C388="","",IFERROR(VLOOKUP(C388,Listas!$A$6:$B$45,2,FALSE),"Conta não cadastrada"))</f>
        <v/>
      </c>
      <c r="E388" s="15" t="n"/>
    </row>
    <row r="389">
      <c r="A389" s="13" t="n"/>
      <c r="B389" s="14" t="n"/>
      <c r="C389" s="14" t="n"/>
      <c r="D389" s="14">
        <f>IF(C389="","",IFERROR(VLOOKUP(C389,Listas!$A$6:$B$45,2,FALSE),"Conta não cadastrada"))</f>
        <v/>
      </c>
      <c r="E389" s="15" t="n"/>
    </row>
    <row r="390">
      <c r="A390" s="13" t="n"/>
      <c r="B390" s="14" t="n"/>
      <c r="C390" s="14" t="n"/>
      <c r="D390" s="14">
        <f>IF(C390="","",IFERROR(VLOOKUP(C390,Listas!$A$6:$B$45,2,FALSE),"Conta não cadastrada"))</f>
        <v/>
      </c>
      <c r="E390" s="15" t="n"/>
    </row>
    <row r="391">
      <c r="A391" s="13" t="n"/>
      <c r="B391" s="14" t="n"/>
      <c r="C391" s="14" t="n"/>
      <c r="D391" s="14">
        <f>IF(C391="","",IFERROR(VLOOKUP(C391,Listas!$A$6:$B$45,2,FALSE),"Conta não cadastrada"))</f>
        <v/>
      </c>
      <c r="E391" s="15" t="n"/>
    </row>
    <row r="392">
      <c r="A392" s="13" t="n"/>
      <c r="B392" s="14" t="n"/>
      <c r="C392" s="14" t="n"/>
      <c r="D392" s="14">
        <f>IF(C392="","",IFERROR(VLOOKUP(C392,Listas!$A$6:$B$45,2,FALSE),"Conta não cadastrada"))</f>
        <v/>
      </c>
      <c r="E392" s="15" t="n"/>
    </row>
    <row r="393">
      <c r="A393" s="13" t="n"/>
      <c r="B393" s="14" t="n"/>
      <c r="C393" s="14" t="n"/>
      <c r="D393" s="14">
        <f>IF(C393="","",IFERROR(VLOOKUP(C393,Listas!$A$6:$B$45,2,FALSE),"Conta não cadastrada"))</f>
        <v/>
      </c>
      <c r="E393" s="15" t="n"/>
    </row>
    <row r="394">
      <c r="A394" s="13" t="n"/>
      <c r="B394" s="14" t="n"/>
      <c r="C394" s="14" t="n"/>
      <c r="D394" s="14">
        <f>IF(C394="","",IFERROR(VLOOKUP(C394,Listas!$A$6:$B$45,2,FALSE),"Conta não cadastrada"))</f>
        <v/>
      </c>
      <c r="E394" s="15" t="n"/>
    </row>
    <row r="395">
      <c r="A395" s="13" t="n"/>
      <c r="B395" s="14" t="n"/>
      <c r="C395" s="14" t="n"/>
      <c r="D395" s="14">
        <f>IF(C395="","",IFERROR(VLOOKUP(C395,Listas!$A$6:$B$45,2,FALSE),"Conta não cadastrada"))</f>
        <v/>
      </c>
      <c r="E395" s="15" t="n"/>
    </row>
    <row r="396">
      <c r="A396" s="13" t="n"/>
      <c r="B396" s="14" t="n"/>
      <c r="C396" s="14" t="n"/>
      <c r="D396" s="14">
        <f>IF(C396="","",IFERROR(VLOOKUP(C396,Listas!$A$6:$B$45,2,FALSE),"Conta não cadastrada"))</f>
        <v/>
      </c>
      <c r="E396" s="15" t="n"/>
    </row>
    <row r="397">
      <c r="A397" s="13" t="n"/>
      <c r="B397" s="14" t="n"/>
      <c r="C397" s="14" t="n"/>
      <c r="D397" s="14">
        <f>IF(C397="","",IFERROR(VLOOKUP(C397,Listas!$A$6:$B$45,2,FALSE),"Conta não cadastrada"))</f>
        <v/>
      </c>
      <c r="E397" s="15" t="n"/>
    </row>
    <row r="398">
      <c r="A398" s="13" t="n"/>
      <c r="B398" s="14" t="n"/>
      <c r="C398" s="14" t="n"/>
      <c r="D398" s="14">
        <f>IF(C398="","",IFERROR(VLOOKUP(C398,Listas!$A$6:$B$45,2,FALSE),"Conta não cadastrada"))</f>
        <v/>
      </c>
      <c r="E398" s="15" t="n"/>
    </row>
    <row r="399">
      <c r="A399" s="13" t="n"/>
      <c r="B399" s="14" t="n"/>
      <c r="C399" s="14" t="n"/>
      <c r="D399" s="14">
        <f>IF(C399="","",IFERROR(VLOOKUP(C399,Listas!$A$6:$B$45,2,FALSE),"Conta não cadastrada"))</f>
        <v/>
      </c>
      <c r="E399" s="15" t="n"/>
    </row>
    <row r="400">
      <c r="A400" s="13" t="n"/>
      <c r="B400" s="14" t="n"/>
      <c r="C400" s="14" t="n"/>
      <c r="D400" s="14">
        <f>IF(C400="","",IFERROR(VLOOKUP(C400,Listas!$A$6:$B$45,2,FALSE),"Conta não cadastrada"))</f>
        <v/>
      </c>
      <c r="E400" s="15" t="n"/>
    </row>
    <row r="401">
      <c r="A401" s="13" t="n"/>
      <c r="B401" s="14" t="n"/>
      <c r="C401" s="14" t="n"/>
      <c r="D401" s="14">
        <f>IF(C401="","",IFERROR(VLOOKUP(C401,Listas!$A$6:$B$45,2,FALSE),"Conta não cadastrada"))</f>
        <v/>
      </c>
      <c r="E401" s="15" t="n"/>
    </row>
    <row r="402">
      <c r="A402" s="13" t="n"/>
      <c r="B402" s="14" t="n"/>
      <c r="C402" s="14" t="n"/>
      <c r="D402" s="14">
        <f>IF(C402="","",IFERROR(VLOOKUP(C402,Listas!$A$6:$B$45,2,FALSE),"Conta não cadastrada"))</f>
        <v/>
      </c>
      <c r="E402" s="15" t="n"/>
    </row>
    <row r="403">
      <c r="A403" s="13" t="n"/>
      <c r="B403" s="14" t="n"/>
      <c r="C403" s="14" t="n"/>
      <c r="D403" s="14">
        <f>IF(C403="","",IFERROR(VLOOKUP(C403,Listas!$A$6:$B$45,2,FALSE),"Conta não cadastrada"))</f>
        <v/>
      </c>
      <c r="E403" s="15" t="n"/>
    </row>
    <row r="404">
      <c r="A404" s="13" t="n"/>
      <c r="B404" s="14" t="n"/>
      <c r="C404" s="14" t="n"/>
      <c r="D404" s="14">
        <f>IF(C404="","",IFERROR(VLOOKUP(C404,Listas!$A$6:$B$45,2,FALSE),"Conta não cadastrada"))</f>
        <v/>
      </c>
      <c r="E404" s="15" t="n"/>
    </row>
    <row r="405">
      <c r="A405" s="13" t="n"/>
      <c r="B405" s="14" t="n"/>
      <c r="C405" s="14" t="n"/>
      <c r="D405" s="14">
        <f>IF(C405="","",IFERROR(VLOOKUP(C405,Listas!$A$6:$B$45,2,FALSE),"Conta não cadastrada"))</f>
        <v/>
      </c>
      <c r="E405" s="15" t="n"/>
    </row>
    <row r="406">
      <c r="A406" s="13" t="n"/>
      <c r="B406" s="14" t="n"/>
      <c r="C406" s="14" t="n"/>
      <c r="D406" s="14">
        <f>IF(C406="","",IFERROR(VLOOKUP(C406,Listas!$A$6:$B$45,2,FALSE),"Conta não cadastrada"))</f>
        <v/>
      </c>
      <c r="E406" s="15" t="n"/>
    </row>
    <row r="407">
      <c r="A407" s="13" t="n"/>
      <c r="B407" s="14" t="n"/>
      <c r="C407" s="14" t="n"/>
      <c r="D407" s="14">
        <f>IF(C407="","",IFERROR(VLOOKUP(C407,Listas!$A$6:$B$45,2,FALSE),"Conta não cadastrada"))</f>
        <v/>
      </c>
      <c r="E407" s="15" t="n"/>
    </row>
    <row r="408">
      <c r="A408" s="13" t="n"/>
      <c r="B408" s="14" t="n"/>
      <c r="C408" s="14" t="n"/>
      <c r="D408" s="14">
        <f>IF(C408="","",IFERROR(VLOOKUP(C408,Listas!$A$6:$B$45,2,FALSE),"Conta não cadastrada"))</f>
        <v/>
      </c>
      <c r="E408" s="15" t="n"/>
    </row>
    <row r="409">
      <c r="A409" s="13" t="n"/>
      <c r="B409" s="14" t="n"/>
      <c r="C409" s="14" t="n"/>
      <c r="D409" s="14">
        <f>IF(C409="","",IFERROR(VLOOKUP(C409,Listas!$A$6:$B$45,2,FALSE),"Conta não cadastrada"))</f>
        <v/>
      </c>
      <c r="E409" s="15" t="n"/>
    </row>
    <row r="410">
      <c r="A410" s="13" t="n"/>
      <c r="B410" s="14" t="n"/>
      <c r="C410" s="14" t="n"/>
      <c r="D410" s="14">
        <f>IF(C410="","",IFERROR(VLOOKUP(C410,Listas!$A$6:$B$45,2,FALSE),"Conta não cadastrada"))</f>
        <v/>
      </c>
      <c r="E410" s="15" t="n"/>
    </row>
    <row r="411">
      <c r="A411" s="13" t="n"/>
      <c r="B411" s="14" t="n"/>
      <c r="C411" s="14" t="n"/>
      <c r="D411" s="14">
        <f>IF(C411="","",IFERROR(VLOOKUP(C411,Listas!$A$6:$B$45,2,FALSE),"Conta não cadastrada"))</f>
        <v/>
      </c>
      <c r="E411" s="15" t="n"/>
    </row>
    <row r="412">
      <c r="A412" s="13" t="n"/>
      <c r="B412" s="14" t="n"/>
      <c r="C412" s="14" t="n"/>
      <c r="D412" s="14">
        <f>IF(C412="","",IFERROR(VLOOKUP(C412,Listas!$A$6:$B$45,2,FALSE),"Conta não cadastrada"))</f>
        <v/>
      </c>
      <c r="E412" s="15" t="n"/>
    </row>
    <row r="413">
      <c r="A413" s="13" t="n"/>
      <c r="B413" s="14" t="n"/>
      <c r="C413" s="14" t="n"/>
      <c r="D413" s="14">
        <f>IF(C413="","",IFERROR(VLOOKUP(C413,Listas!$A$6:$B$45,2,FALSE),"Conta não cadastrada"))</f>
        <v/>
      </c>
      <c r="E413" s="15" t="n"/>
    </row>
    <row r="414">
      <c r="A414" s="13" t="n"/>
      <c r="B414" s="14" t="n"/>
      <c r="C414" s="14" t="n"/>
      <c r="D414" s="14">
        <f>IF(C414="","",IFERROR(VLOOKUP(C414,Listas!$A$6:$B$45,2,FALSE),"Conta não cadastrada"))</f>
        <v/>
      </c>
      <c r="E414" s="15" t="n"/>
    </row>
    <row r="415">
      <c r="A415" s="13" t="n"/>
      <c r="B415" s="14" t="n"/>
      <c r="C415" s="14" t="n"/>
      <c r="D415" s="14">
        <f>IF(C415="","",IFERROR(VLOOKUP(C415,Listas!$A$6:$B$45,2,FALSE),"Conta não cadastrada"))</f>
        <v/>
      </c>
      <c r="E415" s="15" t="n"/>
    </row>
    <row r="416">
      <c r="A416" s="13" t="n"/>
      <c r="B416" s="14" t="n"/>
      <c r="C416" s="14" t="n"/>
      <c r="D416" s="14">
        <f>IF(C416="","",IFERROR(VLOOKUP(C416,Listas!$A$6:$B$45,2,FALSE),"Conta não cadastrada"))</f>
        <v/>
      </c>
      <c r="E416" s="15" t="n"/>
    </row>
    <row r="417">
      <c r="A417" s="13" t="n"/>
      <c r="B417" s="14" t="n"/>
      <c r="C417" s="14" t="n"/>
      <c r="D417" s="14">
        <f>IF(C417="","",IFERROR(VLOOKUP(C417,Listas!$A$6:$B$45,2,FALSE),"Conta não cadastrada"))</f>
        <v/>
      </c>
      <c r="E417" s="15" t="n"/>
    </row>
    <row r="418">
      <c r="A418" s="13" t="n"/>
      <c r="B418" s="14" t="n"/>
      <c r="C418" s="14" t="n"/>
      <c r="D418" s="14">
        <f>IF(C418="","",IFERROR(VLOOKUP(C418,Listas!$A$6:$B$45,2,FALSE),"Conta não cadastrada"))</f>
        <v/>
      </c>
      <c r="E418" s="15" t="n"/>
    </row>
    <row r="419">
      <c r="A419" s="13" t="n"/>
      <c r="B419" s="14" t="n"/>
      <c r="C419" s="14" t="n"/>
      <c r="D419" s="14">
        <f>IF(C419="","",IFERROR(VLOOKUP(C419,Listas!$A$6:$B$45,2,FALSE),"Conta não cadastrada"))</f>
        <v/>
      </c>
      <c r="E419" s="15" t="n"/>
    </row>
    <row r="420">
      <c r="A420" s="13" t="n"/>
      <c r="B420" s="14" t="n"/>
      <c r="C420" s="14" t="n"/>
      <c r="D420" s="14">
        <f>IF(C420="","",IFERROR(VLOOKUP(C420,Listas!$A$6:$B$45,2,FALSE),"Conta não cadastrada"))</f>
        <v/>
      </c>
      <c r="E420" s="15" t="n"/>
    </row>
    <row r="421">
      <c r="A421" s="13" t="n"/>
      <c r="B421" s="14" t="n"/>
      <c r="C421" s="14" t="n"/>
      <c r="D421" s="14">
        <f>IF(C421="","",IFERROR(VLOOKUP(C421,Listas!$A$6:$B$45,2,FALSE),"Conta não cadastrada"))</f>
        <v/>
      </c>
      <c r="E421" s="15" t="n"/>
    </row>
    <row r="422">
      <c r="A422" s="13" t="n"/>
      <c r="B422" s="14" t="n"/>
      <c r="C422" s="14" t="n"/>
      <c r="D422" s="14">
        <f>IF(C422="","",IFERROR(VLOOKUP(C422,Listas!$A$6:$B$45,2,FALSE),"Conta não cadastrada"))</f>
        <v/>
      </c>
      <c r="E422" s="15" t="n"/>
    </row>
    <row r="423">
      <c r="A423" s="13" t="n"/>
      <c r="B423" s="14" t="n"/>
      <c r="C423" s="14" t="n"/>
      <c r="D423" s="14">
        <f>IF(C423="","",IFERROR(VLOOKUP(C423,Listas!$A$6:$B$45,2,FALSE),"Conta não cadastrada"))</f>
        <v/>
      </c>
      <c r="E423" s="15" t="n"/>
    </row>
    <row r="424">
      <c r="A424" s="13" t="n"/>
      <c r="B424" s="14" t="n"/>
      <c r="C424" s="14" t="n"/>
      <c r="D424" s="14">
        <f>IF(C424="","",IFERROR(VLOOKUP(C424,Listas!$A$6:$B$45,2,FALSE),"Conta não cadastrada"))</f>
        <v/>
      </c>
      <c r="E424" s="15" t="n"/>
    </row>
    <row r="425">
      <c r="A425" s="13" t="n"/>
      <c r="B425" s="14" t="n"/>
      <c r="C425" s="14" t="n"/>
      <c r="D425" s="14">
        <f>IF(C425="","",IFERROR(VLOOKUP(C425,Listas!$A$6:$B$45,2,FALSE),"Conta não cadastrada"))</f>
        <v/>
      </c>
      <c r="E425" s="15" t="n"/>
    </row>
    <row r="426">
      <c r="A426" s="13" t="n"/>
      <c r="B426" s="14" t="n"/>
      <c r="C426" s="14" t="n"/>
      <c r="D426" s="14">
        <f>IF(C426="","",IFERROR(VLOOKUP(C426,Listas!$A$6:$B$45,2,FALSE),"Conta não cadastrada"))</f>
        <v/>
      </c>
      <c r="E426" s="15" t="n"/>
    </row>
    <row r="427">
      <c r="A427" s="13" t="n"/>
      <c r="B427" s="14" t="n"/>
      <c r="C427" s="14" t="n"/>
      <c r="D427" s="14">
        <f>IF(C427="","",IFERROR(VLOOKUP(C427,Listas!$A$6:$B$45,2,FALSE),"Conta não cadastrada"))</f>
        <v/>
      </c>
      <c r="E427" s="15" t="n"/>
    </row>
    <row r="428">
      <c r="A428" s="13" t="n"/>
      <c r="B428" s="14" t="n"/>
      <c r="C428" s="14" t="n"/>
      <c r="D428" s="14">
        <f>IF(C428="","",IFERROR(VLOOKUP(C428,Listas!$A$6:$B$45,2,FALSE),"Conta não cadastrada"))</f>
        <v/>
      </c>
      <c r="E428" s="15" t="n"/>
    </row>
    <row r="429">
      <c r="A429" s="13" t="n"/>
      <c r="B429" s="14" t="n"/>
      <c r="C429" s="14" t="n"/>
      <c r="D429" s="14">
        <f>IF(C429="","",IFERROR(VLOOKUP(C429,Listas!$A$6:$B$45,2,FALSE),"Conta não cadastrada"))</f>
        <v/>
      </c>
      <c r="E429" s="15" t="n"/>
    </row>
    <row r="430">
      <c r="A430" s="13" t="n"/>
      <c r="B430" s="14" t="n"/>
      <c r="C430" s="14" t="n"/>
      <c r="D430" s="14">
        <f>IF(C430="","",IFERROR(VLOOKUP(C430,Listas!$A$6:$B$45,2,FALSE),"Conta não cadastrada"))</f>
        <v/>
      </c>
      <c r="E430" s="15" t="n"/>
    </row>
    <row r="431">
      <c r="A431" s="13" t="n"/>
      <c r="B431" s="14" t="n"/>
      <c r="C431" s="14" t="n"/>
      <c r="D431" s="14">
        <f>IF(C431="","",IFERROR(VLOOKUP(C431,Listas!$A$6:$B$45,2,FALSE),"Conta não cadastrada"))</f>
        <v/>
      </c>
      <c r="E431" s="15" t="n"/>
    </row>
    <row r="432">
      <c r="A432" s="13" t="n"/>
      <c r="B432" s="14" t="n"/>
      <c r="C432" s="14" t="n"/>
      <c r="D432" s="14">
        <f>IF(C432="","",IFERROR(VLOOKUP(C432,Listas!$A$6:$B$45,2,FALSE),"Conta não cadastrada"))</f>
        <v/>
      </c>
      <c r="E432" s="15" t="n"/>
    </row>
    <row r="433">
      <c r="A433" s="13" t="n"/>
      <c r="B433" s="14" t="n"/>
      <c r="C433" s="14" t="n"/>
      <c r="D433" s="14">
        <f>IF(C433="","",IFERROR(VLOOKUP(C433,Listas!$A$6:$B$45,2,FALSE),"Conta não cadastrada"))</f>
        <v/>
      </c>
      <c r="E433" s="15" t="n"/>
    </row>
    <row r="434">
      <c r="A434" s="13" t="n"/>
      <c r="B434" s="14" t="n"/>
      <c r="C434" s="14" t="n"/>
      <c r="D434" s="14">
        <f>IF(C434="","",IFERROR(VLOOKUP(C434,Listas!$A$6:$B$45,2,FALSE),"Conta não cadastrada"))</f>
        <v/>
      </c>
      <c r="E434" s="15" t="n"/>
    </row>
    <row r="435">
      <c r="A435" s="13" t="n"/>
      <c r="B435" s="14" t="n"/>
      <c r="C435" s="14" t="n"/>
      <c r="D435" s="14">
        <f>IF(C435="","",IFERROR(VLOOKUP(C435,Listas!$A$6:$B$45,2,FALSE),"Conta não cadastrada"))</f>
        <v/>
      </c>
      <c r="E435" s="15" t="n"/>
    </row>
    <row r="436">
      <c r="A436" s="13" t="n"/>
      <c r="B436" s="14" t="n"/>
      <c r="C436" s="14" t="n"/>
      <c r="D436" s="14">
        <f>IF(C436="","",IFERROR(VLOOKUP(C436,Listas!$A$6:$B$45,2,FALSE),"Conta não cadastrada"))</f>
        <v/>
      </c>
      <c r="E436" s="15" t="n"/>
    </row>
    <row r="437">
      <c r="A437" s="13" t="n"/>
      <c r="B437" s="14" t="n"/>
      <c r="C437" s="14" t="n"/>
      <c r="D437" s="14">
        <f>IF(C437="","",IFERROR(VLOOKUP(C437,Listas!$A$6:$B$45,2,FALSE),"Conta não cadastrada"))</f>
        <v/>
      </c>
      <c r="E437" s="15" t="n"/>
    </row>
    <row r="438">
      <c r="A438" s="13" t="n"/>
      <c r="B438" s="14" t="n"/>
      <c r="C438" s="14" t="n"/>
      <c r="D438" s="14">
        <f>IF(C438="","",IFERROR(VLOOKUP(C438,Listas!$A$6:$B$45,2,FALSE),"Conta não cadastrada"))</f>
        <v/>
      </c>
      <c r="E438" s="15" t="n"/>
    </row>
    <row r="439">
      <c r="A439" s="13" t="n"/>
      <c r="B439" s="14" t="n"/>
      <c r="C439" s="14" t="n"/>
      <c r="D439" s="14">
        <f>IF(C439="","",IFERROR(VLOOKUP(C439,Listas!$A$6:$B$45,2,FALSE),"Conta não cadastrada"))</f>
        <v/>
      </c>
      <c r="E439" s="15" t="n"/>
    </row>
    <row r="440">
      <c r="A440" s="13" t="n"/>
      <c r="B440" s="14" t="n"/>
      <c r="C440" s="14" t="n"/>
      <c r="D440" s="14">
        <f>IF(C440="","",IFERROR(VLOOKUP(C440,Listas!$A$6:$B$45,2,FALSE),"Conta não cadastrada"))</f>
        <v/>
      </c>
      <c r="E440" s="15" t="n"/>
    </row>
    <row r="441">
      <c r="A441" s="13" t="n"/>
      <c r="B441" s="14" t="n"/>
      <c r="C441" s="14" t="n"/>
      <c r="D441" s="14">
        <f>IF(C441="","",IFERROR(VLOOKUP(C441,Listas!$A$6:$B$45,2,FALSE),"Conta não cadastrada"))</f>
        <v/>
      </c>
      <c r="E441" s="15" t="n"/>
    </row>
    <row r="442">
      <c r="A442" s="13" t="n"/>
      <c r="B442" s="14" t="n"/>
      <c r="C442" s="14" t="n"/>
      <c r="D442" s="14">
        <f>IF(C442="","",IFERROR(VLOOKUP(C442,Listas!$A$6:$B$45,2,FALSE),"Conta não cadastrada"))</f>
        <v/>
      </c>
      <c r="E442" s="15" t="n"/>
    </row>
    <row r="443">
      <c r="A443" s="13" t="n"/>
      <c r="B443" s="14" t="n"/>
      <c r="C443" s="14" t="n"/>
      <c r="D443" s="14">
        <f>IF(C443="","",IFERROR(VLOOKUP(C443,Listas!$A$6:$B$45,2,FALSE),"Conta não cadastrada"))</f>
        <v/>
      </c>
      <c r="E443" s="15" t="n"/>
    </row>
    <row r="444">
      <c r="A444" s="13" t="n"/>
      <c r="B444" s="14" t="n"/>
      <c r="C444" s="14" t="n"/>
      <c r="D444" s="14">
        <f>IF(C444="","",IFERROR(VLOOKUP(C444,Listas!$A$6:$B$45,2,FALSE),"Conta não cadastrada"))</f>
        <v/>
      </c>
      <c r="E444" s="15" t="n"/>
    </row>
    <row r="445">
      <c r="A445" s="13" t="n"/>
      <c r="B445" s="14" t="n"/>
      <c r="C445" s="14" t="n"/>
      <c r="D445" s="14">
        <f>IF(C445="","",IFERROR(VLOOKUP(C445,Listas!$A$6:$B$45,2,FALSE),"Conta não cadastrada"))</f>
        <v/>
      </c>
      <c r="E445" s="15" t="n"/>
    </row>
    <row r="446">
      <c r="A446" s="13" t="n"/>
      <c r="B446" s="14" t="n"/>
      <c r="C446" s="14" t="n"/>
      <c r="D446" s="14">
        <f>IF(C446="","",IFERROR(VLOOKUP(C446,Listas!$A$6:$B$45,2,FALSE),"Conta não cadastrada"))</f>
        <v/>
      </c>
      <c r="E446" s="15" t="n"/>
    </row>
    <row r="447">
      <c r="A447" s="13" t="n"/>
      <c r="B447" s="14" t="n"/>
      <c r="C447" s="14" t="n"/>
      <c r="D447" s="14">
        <f>IF(C447="","",IFERROR(VLOOKUP(C447,Listas!$A$6:$B$45,2,FALSE),"Conta não cadastrada"))</f>
        <v/>
      </c>
      <c r="E447" s="15" t="n"/>
    </row>
    <row r="448">
      <c r="A448" s="13" t="n"/>
      <c r="B448" s="14" t="n"/>
      <c r="C448" s="14" t="n"/>
      <c r="D448" s="14">
        <f>IF(C448="","",IFERROR(VLOOKUP(C448,Listas!$A$6:$B$45,2,FALSE),"Conta não cadastrada"))</f>
        <v/>
      </c>
      <c r="E448" s="15" t="n"/>
    </row>
    <row r="449">
      <c r="A449" s="13" t="n"/>
      <c r="B449" s="14" t="n"/>
      <c r="C449" s="14" t="n"/>
      <c r="D449" s="14">
        <f>IF(C449="","",IFERROR(VLOOKUP(C449,Listas!$A$6:$B$45,2,FALSE),"Conta não cadastrada"))</f>
        <v/>
      </c>
      <c r="E449" s="15" t="n"/>
    </row>
    <row r="450">
      <c r="A450" s="13" t="n"/>
      <c r="B450" s="14" t="n"/>
      <c r="C450" s="14" t="n"/>
      <c r="D450" s="14">
        <f>IF(C450="","",IFERROR(VLOOKUP(C450,Listas!$A$6:$B$45,2,FALSE),"Conta não cadastrada"))</f>
        <v/>
      </c>
      <c r="E450" s="15" t="n"/>
    </row>
    <row r="451">
      <c r="A451" s="13" t="n"/>
      <c r="B451" s="14" t="n"/>
      <c r="C451" s="14" t="n"/>
      <c r="D451" s="14">
        <f>IF(C451="","",IFERROR(VLOOKUP(C451,Listas!$A$6:$B$45,2,FALSE),"Conta não cadastrada"))</f>
        <v/>
      </c>
      <c r="E451" s="15" t="n"/>
    </row>
    <row r="452">
      <c r="A452" s="13" t="n"/>
      <c r="B452" s="14" t="n"/>
      <c r="C452" s="14" t="n"/>
      <c r="D452" s="14">
        <f>IF(C452="","",IFERROR(VLOOKUP(C452,Listas!$A$6:$B$45,2,FALSE),"Conta não cadastrada"))</f>
        <v/>
      </c>
      <c r="E452" s="15" t="n"/>
    </row>
    <row r="453">
      <c r="A453" s="13" t="n"/>
      <c r="B453" s="14" t="n"/>
      <c r="C453" s="14" t="n"/>
      <c r="D453" s="14">
        <f>IF(C453="","",IFERROR(VLOOKUP(C453,Listas!$A$6:$B$45,2,FALSE),"Conta não cadastrada"))</f>
        <v/>
      </c>
      <c r="E453" s="15" t="n"/>
    </row>
    <row r="454">
      <c r="A454" s="13" t="n"/>
      <c r="B454" s="14" t="n"/>
      <c r="C454" s="14" t="n"/>
      <c r="D454" s="14">
        <f>IF(C454="","",IFERROR(VLOOKUP(C454,Listas!$A$6:$B$45,2,FALSE),"Conta não cadastrada"))</f>
        <v/>
      </c>
      <c r="E454" s="15" t="n"/>
    </row>
    <row r="455">
      <c r="A455" s="13" t="n"/>
      <c r="B455" s="14" t="n"/>
      <c r="C455" s="14" t="n"/>
      <c r="D455" s="14">
        <f>IF(C455="","",IFERROR(VLOOKUP(C455,Listas!$A$6:$B$45,2,FALSE),"Conta não cadastrada"))</f>
        <v/>
      </c>
      <c r="E455" s="15" t="n"/>
    </row>
    <row r="456">
      <c r="A456" s="13" t="n"/>
      <c r="B456" s="14" t="n"/>
      <c r="C456" s="14" t="n"/>
      <c r="D456" s="14">
        <f>IF(C456="","",IFERROR(VLOOKUP(C456,Listas!$A$6:$B$45,2,FALSE),"Conta não cadastrada"))</f>
        <v/>
      </c>
      <c r="E456" s="15" t="n"/>
    </row>
    <row r="457">
      <c r="A457" s="13" t="n"/>
      <c r="B457" s="14" t="n"/>
      <c r="C457" s="14" t="n"/>
      <c r="D457" s="14">
        <f>IF(C457="","",IFERROR(VLOOKUP(C457,Listas!$A$6:$B$45,2,FALSE),"Conta não cadastrada"))</f>
        <v/>
      </c>
      <c r="E457" s="15" t="n"/>
    </row>
    <row r="458">
      <c r="A458" s="13" t="n"/>
      <c r="B458" s="14" t="n"/>
      <c r="C458" s="14" t="n"/>
      <c r="D458" s="14">
        <f>IF(C458="","",IFERROR(VLOOKUP(C458,Listas!$A$6:$B$45,2,FALSE),"Conta não cadastrada"))</f>
        <v/>
      </c>
      <c r="E458" s="15" t="n"/>
    </row>
    <row r="459">
      <c r="A459" s="13" t="n"/>
      <c r="B459" s="14" t="n"/>
      <c r="C459" s="14" t="n"/>
      <c r="D459" s="14">
        <f>IF(C459="","",IFERROR(VLOOKUP(C459,Listas!$A$6:$B$45,2,FALSE),"Conta não cadastrada"))</f>
        <v/>
      </c>
      <c r="E459" s="15" t="n"/>
    </row>
    <row r="460">
      <c r="A460" s="13" t="n"/>
      <c r="B460" s="14" t="n"/>
      <c r="C460" s="14" t="n"/>
      <c r="D460" s="14">
        <f>IF(C460="","",IFERROR(VLOOKUP(C460,Listas!$A$6:$B$45,2,FALSE),"Conta não cadastrada"))</f>
        <v/>
      </c>
      <c r="E460" s="15" t="n"/>
    </row>
    <row r="461">
      <c r="A461" s="13" t="n"/>
      <c r="B461" s="14" t="n"/>
      <c r="C461" s="14" t="n"/>
      <c r="D461" s="14">
        <f>IF(C461="","",IFERROR(VLOOKUP(C461,Listas!$A$6:$B$45,2,FALSE),"Conta não cadastrada"))</f>
        <v/>
      </c>
      <c r="E461" s="15" t="n"/>
    </row>
    <row r="462">
      <c r="A462" s="13" t="n"/>
      <c r="B462" s="14" t="n"/>
      <c r="C462" s="14" t="n"/>
      <c r="D462" s="14">
        <f>IF(C462="","",IFERROR(VLOOKUP(C462,Listas!$A$6:$B$45,2,FALSE),"Conta não cadastrada"))</f>
        <v/>
      </c>
      <c r="E462" s="15" t="n"/>
    </row>
    <row r="463">
      <c r="A463" s="13" t="n"/>
      <c r="B463" s="14" t="n"/>
      <c r="C463" s="14" t="n"/>
      <c r="D463" s="14">
        <f>IF(C463="","",IFERROR(VLOOKUP(C463,Listas!$A$6:$B$45,2,FALSE),"Conta não cadastrada"))</f>
        <v/>
      </c>
      <c r="E463" s="15" t="n"/>
    </row>
    <row r="464">
      <c r="A464" s="13" t="n"/>
      <c r="B464" s="14" t="n"/>
      <c r="C464" s="14" t="n"/>
      <c r="D464" s="14">
        <f>IF(C464="","",IFERROR(VLOOKUP(C464,Listas!$A$6:$B$45,2,FALSE),"Conta não cadastrada"))</f>
        <v/>
      </c>
      <c r="E464" s="15" t="n"/>
    </row>
    <row r="465">
      <c r="A465" s="13" t="n"/>
      <c r="B465" s="14" t="n"/>
      <c r="C465" s="14" t="n"/>
      <c r="D465" s="14">
        <f>IF(C465="","",IFERROR(VLOOKUP(C465,Listas!$A$6:$B$45,2,FALSE),"Conta não cadastrada"))</f>
        <v/>
      </c>
      <c r="E465" s="15" t="n"/>
    </row>
    <row r="466">
      <c r="A466" s="13" t="n"/>
      <c r="B466" s="14" t="n"/>
      <c r="C466" s="14" t="n"/>
      <c r="D466" s="14">
        <f>IF(C466="","",IFERROR(VLOOKUP(C466,Listas!$A$6:$B$45,2,FALSE),"Conta não cadastrada"))</f>
        <v/>
      </c>
      <c r="E466" s="15" t="n"/>
    </row>
    <row r="467">
      <c r="A467" s="13" t="n"/>
      <c r="B467" s="14" t="n"/>
      <c r="C467" s="14" t="n"/>
      <c r="D467" s="14">
        <f>IF(C467="","",IFERROR(VLOOKUP(C467,Listas!$A$6:$B$45,2,FALSE),"Conta não cadastrada"))</f>
        <v/>
      </c>
      <c r="E467" s="15" t="n"/>
    </row>
    <row r="468">
      <c r="A468" s="13" t="n"/>
      <c r="B468" s="14" t="n"/>
      <c r="C468" s="14" t="n"/>
      <c r="D468" s="14">
        <f>IF(C468="","",IFERROR(VLOOKUP(C468,Listas!$A$6:$B$45,2,FALSE),"Conta não cadastrada"))</f>
        <v/>
      </c>
      <c r="E468" s="15" t="n"/>
    </row>
    <row r="469">
      <c r="A469" s="13" t="n"/>
      <c r="B469" s="14" t="n"/>
      <c r="C469" s="14" t="n"/>
      <c r="D469" s="14">
        <f>IF(C469="","",IFERROR(VLOOKUP(C469,Listas!$A$6:$B$45,2,FALSE),"Conta não cadastrada"))</f>
        <v/>
      </c>
      <c r="E469" s="15" t="n"/>
    </row>
    <row r="470">
      <c r="A470" s="13" t="n"/>
      <c r="B470" s="14" t="n"/>
      <c r="C470" s="14" t="n"/>
      <c r="D470" s="14">
        <f>IF(C470="","",IFERROR(VLOOKUP(C470,Listas!$A$6:$B$45,2,FALSE),"Conta não cadastrada"))</f>
        <v/>
      </c>
      <c r="E470" s="15" t="n"/>
    </row>
    <row r="471">
      <c r="A471" s="13" t="n"/>
      <c r="B471" s="14" t="n"/>
      <c r="C471" s="14" t="n"/>
      <c r="D471" s="14">
        <f>IF(C471="","",IFERROR(VLOOKUP(C471,Listas!$A$6:$B$45,2,FALSE),"Conta não cadastrada"))</f>
        <v/>
      </c>
      <c r="E471" s="15" t="n"/>
    </row>
    <row r="472">
      <c r="A472" s="13" t="n"/>
      <c r="B472" s="14" t="n"/>
      <c r="C472" s="14" t="n"/>
      <c r="D472" s="14">
        <f>IF(C472="","",IFERROR(VLOOKUP(C472,Listas!$A$6:$B$45,2,FALSE),"Conta não cadastrada"))</f>
        <v/>
      </c>
      <c r="E472" s="15" t="n"/>
    </row>
    <row r="473">
      <c r="A473" s="13" t="n"/>
      <c r="B473" s="14" t="n"/>
      <c r="C473" s="14" t="n"/>
      <c r="D473" s="14">
        <f>IF(C473="","",IFERROR(VLOOKUP(C473,Listas!$A$6:$B$45,2,FALSE),"Conta não cadastrada"))</f>
        <v/>
      </c>
      <c r="E473" s="15" t="n"/>
    </row>
    <row r="474">
      <c r="A474" s="13" t="n"/>
      <c r="B474" s="14" t="n"/>
      <c r="C474" s="14" t="n"/>
      <c r="D474" s="14">
        <f>IF(C474="","",IFERROR(VLOOKUP(C474,Listas!$A$6:$B$45,2,FALSE),"Conta não cadastrada"))</f>
        <v/>
      </c>
      <c r="E474" s="15" t="n"/>
    </row>
    <row r="475">
      <c r="A475" s="13" t="n"/>
      <c r="B475" s="14" t="n"/>
      <c r="C475" s="14" t="n"/>
      <c r="D475" s="14">
        <f>IF(C475="","",IFERROR(VLOOKUP(C475,Listas!$A$6:$B$45,2,FALSE),"Conta não cadastrada"))</f>
        <v/>
      </c>
      <c r="E475" s="15" t="n"/>
    </row>
    <row r="476">
      <c r="A476" s="13" t="n"/>
      <c r="B476" s="14" t="n"/>
      <c r="C476" s="14" t="n"/>
      <c r="D476" s="14">
        <f>IF(C476="","",IFERROR(VLOOKUP(C476,Listas!$A$6:$B$45,2,FALSE),"Conta não cadastrada"))</f>
        <v/>
      </c>
      <c r="E476" s="15" t="n"/>
    </row>
    <row r="477">
      <c r="A477" s="13" t="n"/>
      <c r="B477" s="14" t="n"/>
      <c r="C477" s="14" t="n"/>
      <c r="D477" s="14">
        <f>IF(C477="","",IFERROR(VLOOKUP(C477,Listas!$A$6:$B$45,2,FALSE),"Conta não cadastrada"))</f>
        <v/>
      </c>
      <c r="E477" s="15" t="n"/>
    </row>
    <row r="478">
      <c r="A478" s="13" t="n"/>
      <c r="B478" s="14" t="n"/>
      <c r="C478" s="14" t="n"/>
      <c r="D478" s="14">
        <f>IF(C478="","",IFERROR(VLOOKUP(C478,Listas!$A$6:$B$45,2,FALSE),"Conta não cadastrada"))</f>
        <v/>
      </c>
      <c r="E478" s="15" t="n"/>
    </row>
    <row r="479">
      <c r="A479" s="13" t="n"/>
      <c r="B479" s="14" t="n"/>
      <c r="C479" s="14" t="n"/>
      <c r="D479" s="14">
        <f>IF(C479="","",IFERROR(VLOOKUP(C479,Listas!$A$6:$B$45,2,FALSE),"Conta não cadastrada"))</f>
        <v/>
      </c>
      <c r="E479" s="15" t="n"/>
    </row>
    <row r="480">
      <c r="A480" s="13" t="n"/>
      <c r="B480" s="14" t="n"/>
      <c r="C480" s="14" t="n"/>
      <c r="D480" s="14">
        <f>IF(C480="","",IFERROR(VLOOKUP(C480,Listas!$A$6:$B$45,2,FALSE),"Conta não cadastrada"))</f>
        <v/>
      </c>
      <c r="E480" s="15" t="n"/>
    </row>
    <row r="481">
      <c r="A481" s="13" t="n"/>
      <c r="B481" s="14" t="n"/>
      <c r="C481" s="14" t="n"/>
      <c r="D481" s="14">
        <f>IF(C481="","",IFERROR(VLOOKUP(C481,Listas!$A$6:$B$45,2,FALSE),"Conta não cadastrada"))</f>
        <v/>
      </c>
      <c r="E481" s="15" t="n"/>
    </row>
    <row r="482">
      <c r="A482" s="13" t="n"/>
      <c r="B482" s="14" t="n"/>
      <c r="C482" s="14" t="n"/>
      <c r="D482" s="14">
        <f>IF(C482="","",IFERROR(VLOOKUP(C482,Listas!$A$6:$B$45,2,FALSE),"Conta não cadastrada"))</f>
        <v/>
      </c>
      <c r="E482" s="15" t="n"/>
    </row>
    <row r="483">
      <c r="A483" s="13" t="n"/>
      <c r="B483" s="14" t="n"/>
      <c r="C483" s="14" t="n"/>
      <c r="D483" s="14">
        <f>IF(C483="","",IFERROR(VLOOKUP(C483,Listas!$A$6:$B$45,2,FALSE),"Conta não cadastrada"))</f>
        <v/>
      </c>
      <c r="E483" s="15" t="n"/>
    </row>
    <row r="484">
      <c r="A484" s="13" t="n"/>
      <c r="B484" s="14" t="n"/>
      <c r="C484" s="14" t="n"/>
      <c r="D484" s="14">
        <f>IF(C484="","",IFERROR(VLOOKUP(C484,Listas!$A$6:$B$45,2,FALSE),"Conta não cadastrada"))</f>
        <v/>
      </c>
      <c r="E484" s="15" t="n"/>
    </row>
    <row r="485">
      <c r="A485" s="13" t="n"/>
      <c r="B485" s="14" t="n"/>
      <c r="C485" s="14" t="n"/>
      <c r="D485" s="14">
        <f>IF(C485="","",IFERROR(VLOOKUP(C485,Listas!$A$6:$B$45,2,FALSE),"Conta não cadastrada"))</f>
        <v/>
      </c>
      <c r="E485" s="15" t="n"/>
    </row>
    <row r="486">
      <c r="A486" s="13" t="n"/>
      <c r="B486" s="14" t="n"/>
      <c r="C486" s="14" t="n"/>
      <c r="D486" s="14">
        <f>IF(C486="","",IFERROR(VLOOKUP(C486,Listas!$A$6:$B$45,2,FALSE),"Conta não cadastrada"))</f>
        <v/>
      </c>
      <c r="E486" s="15" t="n"/>
    </row>
    <row r="487">
      <c r="A487" s="13" t="n"/>
      <c r="B487" s="14" t="n"/>
      <c r="C487" s="14" t="n"/>
      <c r="D487" s="14">
        <f>IF(C487="","",IFERROR(VLOOKUP(C487,Listas!$A$6:$B$45,2,FALSE),"Conta não cadastrada"))</f>
        <v/>
      </c>
      <c r="E487" s="15" t="n"/>
    </row>
    <row r="488">
      <c r="A488" s="13" t="n"/>
      <c r="B488" s="14" t="n"/>
      <c r="C488" s="14" t="n"/>
      <c r="D488" s="14">
        <f>IF(C488="","",IFERROR(VLOOKUP(C488,Listas!$A$6:$B$45,2,FALSE),"Conta não cadastrada"))</f>
        <v/>
      </c>
      <c r="E488" s="15" t="n"/>
    </row>
    <row r="489">
      <c r="A489" s="13" t="n"/>
      <c r="B489" s="14" t="n"/>
      <c r="C489" s="14" t="n"/>
      <c r="D489" s="14">
        <f>IF(C489="","",IFERROR(VLOOKUP(C489,Listas!$A$6:$B$45,2,FALSE),"Conta não cadastrada"))</f>
        <v/>
      </c>
      <c r="E489" s="15" t="n"/>
    </row>
    <row r="490">
      <c r="A490" s="13" t="n"/>
      <c r="B490" s="14" t="n"/>
      <c r="C490" s="14" t="n"/>
      <c r="D490" s="14">
        <f>IF(C490="","",IFERROR(VLOOKUP(C490,Listas!$A$6:$B$45,2,FALSE),"Conta não cadastrada"))</f>
        <v/>
      </c>
      <c r="E490" s="15" t="n"/>
    </row>
    <row r="491">
      <c r="A491" s="13" t="n"/>
      <c r="B491" s="14" t="n"/>
      <c r="C491" s="14" t="n"/>
      <c r="D491" s="14">
        <f>IF(C491="","",IFERROR(VLOOKUP(C491,Listas!$A$6:$B$45,2,FALSE),"Conta não cadastrada"))</f>
        <v/>
      </c>
      <c r="E491" s="15" t="n"/>
    </row>
    <row r="492">
      <c r="A492" s="13" t="n"/>
      <c r="B492" s="14" t="n"/>
      <c r="C492" s="14" t="n"/>
      <c r="D492" s="14">
        <f>IF(C492="","",IFERROR(VLOOKUP(C492,Listas!$A$6:$B$45,2,FALSE),"Conta não cadastrada"))</f>
        <v/>
      </c>
      <c r="E492" s="15" t="n"/>
    </row>
    <row r="493">
      <c r="A493" s="13" t="n"/>
      <c r="B493" s="14" t="n"/>
      <c r="C493" s="14" t="n"/>
      <c r="D493" s="14">
        <f>IF(C493="","",IFERROR(VLOOKUP(C493,Listas!$A$6:$B$45,2,FALSE),"Conta não cadastrada"))</f>
        <v/>
      </c>
      <c r="E493" s="15" t="n"/>
    </row>
    <row r="494">
      <c r="A494" s="13" t="n"/>
      <c r="B494" s="14" t="n"/>
      <c r="C494" s="14" t="n"/>
      <c r="D494" s="14">
        <f>IF(C494="","",IFERROR(VLOOKUP(C494,Listas!$A$6:$B$45,2,FALSE),"Conta não cadastrada"))</f>
        <v/>
      </c>
      <c r="E494" s="15" t="n"/>
    </row>
    <row r="495">
      <c r="A495" s="13" t="n"/>
      <c r="B495" s="14" t="n"/>
      <c r="C495" s="14" t="n"/>
      <c r="D495" s="14">
        <f>IF(C495="","",IFERROR(VLOOKUP(C495,Listas!$A$6:$B$45,2,FALSE),"Conta não cadastrada"))</f>
        <v/>
      </c>
      <c r="E495" s="15" t="n"/>
    </row>
    <row r="496">
      <c r="A496" s="13" t="n"/>
      <c r="B496" s="14" t="n"/>
      <c r="C496" s="14" t="n"/>
      <c r="D496" s="14">
        <f>IF(C496="","",IFERROR(VLOOKUP(C496,Listas!$A$6:$B$45,2,FALSE),"Conta não cadastrada"))</f>
        <v/>
      </c>
      <c r="E496" s="15" t="n"/>
    </row>
    <row r="497">
      <c r="A497" s="13" t="n"/>
      <c r="B497" s="14" t="n"/>
      <c r="C497" s="14" t="n"/>
      <c r="D497" s="14">
        <f>IF(C497="","",IFERROR(VLOOKUP(C497,Listas!$A$6:$B$45,2,FALSE),"Conta não cadastrada"))</f>
        <v/>
      </c>
      <c r="E497" s="15" t="n"/>
    </row>
    <row r="498">
      <c r="A498" s="13" t="n"/>
      <c r="B498" s="14" t="n"/>
      <c r="C498" s="14" t="n"/>
      <c r="D498" s="14">
        <f>IF(C498="","",IFERROR(VLOOKUP(C498,Listas!$A$6:$B$45,2,FALSE),"Conta não cadastrada"))</f>
        <v/>
      </c>
      <c r="E498" s="15" t="n"/>
    </row>
    <row r="499">
      <c r="A499" s="13" t="n"/>
      <c r="B499" s="14" t="n"/>
      <c r="C499" s="14" t="n"/>
      <c r="D499" s="14">
        <f>IF(C499="","",IFERROR(VLOOKUP(C499,Listas!$A$6:$B$45,2,FALSE),"Conta não cadastrada"))</f>
        <v/>
      </c>
      <c r="E499" s="15" t="n"/>
    </row>
    <row r="500">
      <c r="A500" s="13" t="n"/>
      <c r="B500" s="14" t="n"/>
      <c r="C500" s="14" t="n"/>
      <c r="D500" s="14">
        <f>IF(C500="","",IFERROR(VLOOKUP(C500,Listas!$A$6:$B$45,2,FALSE),"Conta não cadastrada"))</f>
        <v/>
      </c>
      <c r="E500" s="15" t="n"/>
    </row>
    <row r="501">
      <c r="A501" s="13" t="n"/>
      <c r="B501" s="14" t="n"/>
      <c r="C501" s="14" t="n"/>
      <c r="D501" s="14">
        <f>IF(C501="","",IFERROR(VLOOKUP(C501,Listas!$A$6:$B$45,2,FALSE),"Conta não cadastrada"))</f>
        <v/>
      </c>
      <c r="E501" s="15" t="n"/>
    </row>
    <row r="502">
      <c r="A502" s="13" t="n"/>
      <c r="B502" s="14" t="n"/>
      <c r="C502" s="14" t="n"/>
      <c r="D502" s="14">
        <f>IF(C502="","",IFERROR(VLOOKUP(C502,Listas!$A$6:$B$45,2,FALSE),"Conta não cadastrada"))</f>
        <v/>
      </c>
      <c r="E502" s="15" t="n"/>
    </row>
    <row r="503">
      <c r="A503" s="13" t="n"/>
      <c r="B503" s="14" t="n"/>
      <c r="C503" s="14" t="n"/>
      <c r="D503" s="14">
        <f>IF(C503="","",IFERROR(VLOOKUP(C503,Listas!$A$6:$B$45,2,FALSE),"Conta não cadastrada"))</f>
        <v/>
      </c>
      <c r="E503" s="15" t="n"/>
    </row>
    <row r="504">
      <c r="A504" s="13" t="n"/>
      <c r="B504" s="14" t="n"/>
      <c r="C504" s="14" t="n"/>
      <c r="D504" s="14">
        <f>IF(C504="","",IFERROR(VLOOKUP(C504,Listas!$A$6:$B$45,2,FALSE),"Conta não cadastrada"))</f>
        <v/>
      </c>
      <c r="E504" s="15" t="n"/>
    </row>
    <row r="505">
      <c r="A505" s="13" t="n"/>
      <c r="B505" s="14" t="n"/>
      <c r="C505" s="14" t="n"/>
      <c r="D505" s="14">
        <f>IF(C505="","",IFERROR(VLOOKUP(C505,Listas!$A$6:$B$45,2,FALSE),"Conta não cadastrada"))</f>
        <v/>
      </c>
      <c r="E505" s="15" t="n"/>
    </row>
    <row r="506">
      <c r="A506" s="13" t="n"/>
      <c r="B506" s="14" t="n"/>
      <c r="C506" s="14" t="n"/>
      <c r="D506" s="14">
        <f>IF(C506="","",IFERROR(VLOOKUP(C506,Listas!$A$6:$B$45,2,FALSE),"Conta não cadastrada"))</f>
        <v/>
      </c>
      <c r="E506" s="15" t="n"/>
    </row>
    <row r="507">
      <c r="A507" s="13" t="n"/>
      <c r="B507" s="14" t="n"/>
      <c r="C507" s="14" t="n"/>
      <c r="D507" s="14">
        <f>IF(C507="","",IFERROR(VLOOKUP(C507,Listas!$A$6:$B$45,2,FALSE),"Conta não cadastrada"))</f>
        <v/>
      </c>
      <c r="E507" s="15" t="n"/>
    </row>
    <row r="508">
      <c r="A508" s="13" t="n"/>
      <c r="B508" s="14" t="n"/>
      <c r="C508" s="14" t="n"/>
      <c r="D508" s="14">
        <f>IF(C508="","",IFERROR(VLOOKUP(C508,Listas!$A$6:$B$45,2,FALSE),"Conta não cadastrada"))</f>
        <v/>
      </c>
      <c r="E508" s="15" t="n"/>
    </row>
    <row r="509">
      <c r="A509" s="13" t="n"/>
      <c r="B509" s="14" t="n"/>
      <c r="C509" s="14" t="n"/>
      <c r="D509" s="14">
        <f>IF(C509="","",IFERROR(VLOOKUP(C509,Listas!$A$6:$B$45,2,FALSE),"Conta não cadastrada"))</f>
        <v/>
      </c>
      <c r="E509" s="15" t="n"/>
    </row>
    <row r="510">
      <c r="A510" s="13" t="n"/>
      <c r="B510" s="14" t="n"/>
      <c r="C510" s="14" t="n"/>
      <c r="D510" s="14">
        <f>IF(C510="","",IFERROR(VLOOKUP(C510,Listas!$A$6:$B$45,2,FALSE),"Conta não cadastrada"))</f>
        <v/>
      </c>
      <c r="E510" s="15" t="n"/>
    </row>
    <row r="511">
      <c r="A511" s="13" t="n"/>
      <c r="B511" s="14" t="n"/>
      <c r="C511" s="14" t="n"/>
      <c r="D511" s="14">
        <f>IF(C511="","",IFERROR(VLOOKUP(C511,Listas!$A$6:$B$45,2,FALSE),"Conta não cadastrada"))</f>
        <v/>
      </c>
      <c r="E511" s="15" t="n"/>
    </row>
    <row r="512">
      <c r="A512" s="13" t="n"/>
      <c r="B512" s="14" t="n"/>
      <c r="C512" s="14" t="n"/>
      <c r="D512" s="14">
        <f>IF(C512="","",IFERROR(VLOOKUP(C512,Listas!$A$6:$B$45,2,FALSE),"Conta não cadastrada"))</f>
        <v/>
      </c>
      <c r="E512" s="15" t="n"/>
    </row>
    <row r="513">
      <c r="A513" s="13" t="n"/>
      <c r="B513" s="14" t="n"/>
      <c r="C513" s="14" t="n"/>
      <c r="D513" s="14">
        <f>IF(C513="","",IFERROR(VLOOKUP(C513,Listas!$A$6:$B$45,2,FALSE),"Conta não cadastrada"))</f>
        <v/>
      </c>
      <c r="E513" s="15" t="n"/>
    </row>
    <row r="514">
      <c r="A514" s="13" t="n"/>
      <c r="B514" s="14" t="n"/>
      <c r="C514" s="14" t="n"/>
      <c r="D514" s="14">
        <f>IF(C514="","",IFERROR(VLOOKUP(C514,Listas!$A$6:$B$45,2,FALSE),"Conta não cadastrada"))</f>
        <v/>
      </c>
      <c r="E514" s="15" t="n"/>
    </row>
    <row r="515">
      <c r="A515" s="13" t="n"/>
      <c r="B515" s="14" t="n"/>
      <c r="C515" s="14" t="n"/>
      <c r="D515" s="14">
        <f>IF(C515="","",IFERROR(VLOOKUP(C515,Listas!$A$6:$B$45,2,FALSE),"Conta não cadastrada"))</f>
        <v/>
      </c>
      <c r="E515" s="15" t="n"/>
    </row>
    <row r="516">
      <c r="A516" s="13" t="n"/>
      <c r="B516" s="14" t="n"/>
      <c r="C516" s="14" t="n"/>
      <c r="D516" s="14">
        <f>IF(C516="","",IFERROR(VLOOKUP(C516,Listas!$A$6:$B$45,2,FALSE),"Conta não cadastrada"))</f>
        <v/>
      </c>
      <c r="E516" s="15" t="n"/>
    </row>
    <row r="517">
      <c r="A517" s="13" t="n"/>
      <c r="B517" s="14" t="n"/>
      <c r="C517" s="14" t="n"/>
      <c r="D517" s="14">
        <f>IF(C517="","",IFERROR(VLOOKUP(C517,Listas!$A$6:$B$45,2,FALSE),"Conta não cadastrada"))</f>
        <v/>
      </c>
      <c r="E517" s="15" t="n"/>
    </row>
    <row r="518">
      <c r="A518" s="13" t="n"/>
      <c r="B518" s="14" t="n"/>
      <c r="C518" s="14" t="n"/>
      <c r="D518" s="14">
        <f>IF(C518="","",IFERROR(VLOOKUP(C518,Listas!$A$6:$B$45,2,FALSE),"Conta não cadastrada"))</f>
        <v/>
      </c>
      <c r="E518" s="15" t="n"/>
    </row>
    <row r="519">
      <c r="A519" s="13" t="n"/>
      <c r="B519" s="14" t="n"/>
      <c r="C519" s="14" t="n"/>
      <c r="D519" s="14">
        <f>IF(C519="","",IFERROR(VLOOKUP(C519,Listas!$A$6:$B$45,2,FALSE),"Conta não cadastrada"))</f>
        <v/>
      </c>
      <c r="E519" s="15" t="n"/>
    </row>
    <row r="520">
      <c r="A520" s="13" t="n"/>
      <c r="B520" s="14" t="n"/>
      <c r="C520" s="14" t="n"/>
      <c r="D520" s="14">
        <f>IF(C520="","",IFERROR(VLOOKUP(C520,Listas!$A$6:$B$45,2,FALSE),"Conta não cadastrada"))</f>
        <v/>
      </c>
      <c r="E520" s="15" t="n"/>
    </row>
    <row r="521">
      <c r="A521" s="13" t="n"/>
      <c r="B521" s="14" t="n"/>
      <c r="C521" s="14" t="n"/>
      <c r="D521" s="14">
        <f>IF(C521="","",IFERROR(VLOOKUP(C521,Listas!$A$6:$B$45,2,FALSE),"Conta não cadastrada"))</f>
        <v/>
      </c>
      <c r="E521" s="15" t="n"/>
    </row>
    <row r="522">
      <c r="A522" s="13" t="n"/>
      <c r="B522" s="14" t="n"/>
      <c r="C522" s="14" t="n"/>
      <c r="D522" s="14">
        <f>IF(C522="","",IFERROR(VLOOKUP(C522,Listas!$A$6:$B$45,2,FALSE),"Conta não cadastrada"))</f>
        <v/>
      </c>
      <c r="E522" s="15" t="n"/>
    </row>
    <row r="523">
      <c r="A523" s="13" t="n"/>
      <c r="B523" s="14" t="n"/>
      <c r="C523" s="14" t="n"/>
      <c r="D523" s="14">
        <f>IF(C523="","",IFERROR(VLOOKUP(C523,Listas!$A$6:$B$45,2,FALSE),"Conta não cadastrada"))</f>
        <v/>
      </c>
      <c r="E523" s="15" t="n"/>
    </row>
    <row r="524">
      <c r="A524" s="13" t="n"/>
      <c r="B524" s="14" t="n"/>
      <c r="C524" s="14" t="n"/>
      <c r="D524" s="14">
        <f>IF(C524="","",IFERROR(VLOOKUP(C524,Listas!$A$6:$B$45,2,FALSE),"Conta não cadastrada"))</f>
        <v/>
      </c>
      <c r="E524" s="15" t="n"/>
    </row>
    <row r="525">
      <c r="A525" s="13" t="n"/>
      <c r="B525" s="14" t="n"/>
      <c r="C525" s="14" t="n"/>
      <c r="D525" s="14">
        <f>IF(C525="","",IFERROR(VLOOKUP(C525,Listas!$A$6:$B$45,2,FALSE),"Conta não cadastrada"))</f>
        <v/>
      </c>
      <c r="E525" s="15" t="n"/>
    </row>
    <row r="526">
      <c r="A526" s="13" t="n"/>
      <c r="B526" s="14" t="n"/>
      <c r="C526" s="14" t="n"/>
      <c r="D526" s="14">
        <f>IF(C526="","",IFERROR(VLOOKUP(C526,Listas!$A$6:$B$45,2,FALSE),"Conta não cadastrada"))</f>
        <v/>
      </c>
      <c r="E526" s="15" t="n"/>
    </row>
    <row r="527">
      <c r="A527" s="13" t="n"/>
      <c r="B527" s="14" t="n"/>
      <c r="C527" s="14" t="n"/>
      <c r="D527" s="14">
        <f>IF(C527="","",IFERROR(VLOOKUP(C527,Listas!$A$6:$B$45,2,FALSE),"Conta não cadastrada"))</f>
        <v/>
      </c>
      <c r="E527" s="15" t="n"/>
    </row>
    <row r="528">
      <c r="A528" s="13" t="n"/>
      <c r="B528" s="14" t="n"/>
      <c r="C528" s="14" t="n"/>
      <c r="D528" s="14">
        <f>IF(C528="","",IFERROR(VLOOKUP(C528,Listas!$A$6:$B$45,2,FALSE),"Conta não cadastrada"))</f>
        <v/>
      </c>
      <c r="E528" s="15" t="n"/>
    </row>
    <row r="529">
      <c r="A529" s="13" t="n"/>
      <c r="B529" s="14" t="n"/>
      <c r="C529" s="14" t="n"/>
      <c r="D529" s="14">
        <f>IF(C529="","",IFERROR(VLOOKUP(C529,Listas!$A$6:$B$45,2,FALSE),"Conta não cadastrada"))</f>
        <v/>
      </c>
      <c r="E529" s="15" t="n"/>
    </row>
    <row r="530">
      <c r="A530" s="13" t="n"/>
      <c r="B530" s="14" t="n"/>
      <c r="C530" s="14" t="n"/>
      <c r="D530" s="14">
        <f>IF(C530="","",IFERROR(VLOOKUP(C530,Listas!$A$6:$B$45,2,FALSE),"Conta não cadastrada"))</f>
        <v/>
      </c>
      <c r="E530" s="15" t="n"/>
    </row>
    <row r="531">
      <c r="A531" s="13" t="n"/>
      <c r="B531" s="14" t="n"/>
      <c r="C531" s="14" t="n"/>
      <c r="D531" s="14">
        <f>IF(C531="","",IFERROR(VLOOKUP(C531,Listas!$A$6:$B$45,2,FALSE),"Conta não cadastrada"))</f>
        <v/>
      </c>
      <c r="E531" s="15" t="n"/>
    </row>
    <row r="532">
      <c r="A532" s="13" t="n"/>
      <c r="B532" s="14" t="n"/>
      <c r="C532" s="14" t="n"/>
      <c r="D532" s="14">
        <f>IF(C532="","",IFERROR(VLOOKUP(C532,Listas!$A$6:$B$45,2,FALSE),"Conta não cadastrada"))</f>
        <v/>
      </c>
      <c r="E532" s="15" t="n"/>
    </row>
    <row r="533">
      <c r="A533" s="13" t="n"/>
      <c r="B533" s="14" t="n"/>
      <c r="C533" s="14" t="n"/>
      <c r="D533" s="14">
        <f>IF(C533="","",IFERROR(VLOOKUP(C533,Listas!$A$6:$B$45,2,FALSE),"Conta não cadastrada"))</f>
        <v/>
      </c>
      <c r="E533" s="15" t="n"/>
    </row>
    <row r="534">
      <c r="A534" s="13" t="n"/>
      <c r="B534" s="14" t="n"/>
      <c r="C534" s="14" t="n"/>
      <c r="D534" s="14">
        <f>IF(C534="","",IFERROR(VLOOKUP(C534,Listas!$A$6:$B$45,2,FALSE),"Conta não cadastrada"))</f>
        <v/>
      </c>
      <c r="E534" s="15" t="n"/>
    </row>
    <row r="535">
      <c r="A535" s="13" t="n"/>
      <c r="B535" s="14" t="n"/>
      <c r="C535" s="14" t="n"/>
      <c r="D535" s="14">
        <f>IF(C535="","",IFERROR(VLOOKUP(C535,Listas!$A$6:$B$45,2,FALSE),"Conta não cadastrada"))</f>
        <v/>
      </c>
      <c r="E535" s="15" t="n"/>
    </row>
    <row r="536">
      <c r="A536" s="13" t="n"/>
      <c r="B536" s="14" t="n"/>
      <c r="C536" s="14" t="n"/>
      <c r="D536" s="14">
        <f>IF(C536="","",IFERROR(VLOOKUP(C536,Listas!$A$6:$B$45,2,FALSE),"Conta não cadastrada"))</f>
        <v/>
      </c>
      <c r="E536" s="15" t="n"/>
    </row>
    <row r="537">
      <c r="A537" s="13" t="n"/>
      <c r="B537" s="14" t="n"/>
      <c r="C537" s="14" t="n"/>
      <c r="D537" s="14">
        <f>IF(C537="","",IFERROR(VLOOKUP(C537,Listas!$A$6:$B$45,2,FALSE),"Conta não cadastrada"))</f>
        <v/>
      </c>
      <c r="E537" s="15" t="n"/>
    </row>
    <row r="538">
      <c r="A538" s="13" t="n"/>
      <c r="B538" s="14" t="n"/>
      <c r="C538" s="14" t="n"/>
      <c r="D538" s="14">
        <f>IF(C538="","",IFERROR(VLOOKUP(C538,Listas!$A$6:$B$45,2,FALSE),"Conta não cadastrada"))</f>
        <v/>
      </c>
      <c r="E538" s="15" t="n"/>
    </row>
    <row r="539">
      <c r="A539" s="13" t="n"/>
      <c r="B539" s="14" t="n"/>
      <c r="C539" s="14" t="n"/>
      <c r="D539" s="14">
        <f>IF(C539="","",IFERROR(VLOOKUP(C539,Listas!$A$6:$B$45,2,FALSE),"Conta não cadastrada"))</f>
        <v/>
      </c>
      <c r="E539" s="15" t="n"/>
    </row>
    <row r="540">
      <c r="A540" s="13" t="n"/>
      <c r="B540" s="14" t="n"/>
      <c r="C540" s="14" t="n"/>
      <c r="D540" s="14">
        <f>IF(C540="","",IFERROR(VLOOKUP(C540,Listas!$A$6:$B$45,2,FALSE),"Conta não cadastrada"))</f>
        <v/>
      </c>
      <c r="E540" s="15" t="n"/>
    </row>
    <row r="541">
      <c r="A541" s="13" t="n"/>
      <c r="B541" s="14" t="n"/>
      <c r="C541" s="14" t="n"/>
      <c r="D541" s="14">
        <f>IF(C541="","",IFERROR(VLOOKUP(C541,Listas!$A$6:$B$45,2,FALSE),"Conta não cadastrada"))</f>
        <v/>
      </c>
      <c r="E541" s="15" t="n"/>
    </row>
    <row r="542">
      <c r="A542" s="13" t="n"/>
      <c r="B542" s="14" t="n"/>
      <c r="C542" s="14" t="n"/>
      <c r="D542" s="14">
        <f>IF(C542="","",IFERROR(VLOOKUP(C542,Listas!$A$6:$B$45,2,FALSE),"Conta não cadastrada"))</f>
        <v/>
      </c>
      <c r="E542" s="15" t="n"/>
    </row>
    <row r="543">
      <c r="A543" s="13" t="n"/>
      <c r="B543" s="14" t="n"/>
      <c r="C543" s="14" t="n"/>
      <c r="D543" s="14">
        <f>IF(C543="","",IFERROR(VLOOKUP(C543,Listas!$A$6:$B$45,2,FALSE),"Conta não cadastrada"))</f>
        <v/>
      </c>
      <c r="E543" s="15" t="n"/>
    </row>
    <row r="544">
      <c r="A544" s="13" t="n"/>
      <c r="B544" s="14" t="n"/>
      <c r="C544" s="14" t="n"/>
      <c r="D544" s="14">
        <f>IF(C544="","",IFERROR(VLOOKUP(C544,Listas!$A$6:$B$45,2,FALSE),"Conta não cadastrada"))</f>
        <v/>
      </c>
      <c r="E544" s="15" t="n"/>
    </row>
    <row r="545">
      <c r="A545" s="13" t="n"/>
      <c r="B545" s="14" t="n"/>
      <c r="C545" s="14" t="n"/>
      <c r="D545" s="14">
        <f>IF(C545="","",IFERROR(VLOOKUP(C545,Listas!$A$6:$B$45,2,FALSE),"Conta não cadastrada"))</f>
        <v/>
      </c>
      <c r="E545" s="15" t="n"/>
    </row>
    <row r="546">
      <c r="A546" s="13" t="n"/>
      <c r="B546" s="14" t="n"/>
      <c r="C546" s="14" t="n"/>
      <c r="D546" s="14">
        <f>IF(C546="","",IFERROR(VLOOKUP(C546,Listas!$A$6:$B$45,2,FALSE),"Conta não cadastrada"))</f>
        <v/>
      </c>
      <c r="E546" s="15" t="n"/>
    </row>
    <row r="547">
      <c r="A547" s="13" t="n"/>
      <c r="B547" s="14" t="n"/>
      <c r="C547" s="14" t="n"/>
      <c r="D547" s="14">
        <f>IF(C547="","",IFERROR(VLOOKUP(C547,Listas!$A$6:$B$45,2,FALSE),"Conta não cadastrada"))</f>
        <v/>
      </c>
      <c r="E547" s="15" t="n"/>
    </row>
    <row r="548">
      <c r="A548" s="13" t="n"/>
      <c r="B548" s="14" t="n"/>
      <c r="C548" s="14" t="n"/>
      <c r="D548" s="14">
        <f>IF(C548="","",IFERROR(VLOOKUP(C548,Listas!$A$6:$B$45,2,FALSE),"Conta não cadastrada"))</f>
        <v/>
      </c>
      <c r="E548" s="15" t="n"/>
    </row>
    <row r="549">
      <c r="A549" s="13" t="n"/>
      <c r="B549" s="14" t="n"/>
      <c r="C549" s="14" t="n"/>
      <c r="D549" s="14">
        <f>IF(C549="","",IFERROR(VLOOKUP(C549,Listas!$A$6:$B$45,2,FALSE),"Conta não cadastrada"))</f>
        <v/>
      </c>
      <c r="E549" s="15" t="n"/>
    </row>
    <row r="550">
      <c r="A550" s="13" t="n"/>
      <c r="B550" s="14" t="n"/>
      <c r="C550" s="14" t="n"/>
      <c r="D550" s="14">
        <f>IF(C550="","",IFERROR(VLOOKUP(C550,Listas!$A$6:$B$45,2,FALSE),"Conta não cadastrada"))</f>
        <v/>
      </c>
      <c r="E550" s="15" t="n"/>
    </row>
    <row r="551">
      <c r="A551" s="13" t="n"/>
      <c r="B551" s="14" t="n"/>
      <c r="C551" s="14" t="n"/>
      <c r="D551" s="14">
        <f>IF(C551="","",IFERROR(VLOOKUP(C551,Listas!$A$6:$B$45,2,FALSE),"Conta não cadastrada"))</f>
        <v/>
      </c>
      <c r="E551" s="15" t="n"/>
    </row>
    <row r="552">
      <c r="A552" s="13" t="n"/>
      <c r="B552" s="14" t="n"/>
      <c r="C552" s="14" t="n"/>
      <c r="D552" s="14">
        <f>IF(C552="","",IFERROR(VLOOKUP(C552,Listas!$A$6:$B$45,2,FALSE),"Conta não cadastrada"))</f>
        <v/>
      </c>
      <c r="E552" s="15" t="n"/>
    </row>
    <row r="553">
      <c r="A553" s="13" t="n"/>
      <c r="B553" s="14" t="n"/>
      <c r="C553" s="14" t="n"/>
      <c r="D553" s="14">
        <f>IF(C553="","",IFERROR(VLOOKUP(C553,Listas!$A$6:$B$45,2,FALSE),"Conta não cadastrada"))</f>
        <v/>
      </c>
      <c r="E553" s="15" t="n"/>
    </row>
    <row r="554">
      <c r="A554" s="13" t="n"/>
      <c r="B554" s="14" t="n"/>
      <c r="C554" s="14" t="n"/>
      <c r="D554" s="14">
        <f>IF(C554="","",IFERROR(VLOOKUP(C554,Listas!$A$6:$B$45,2,FALSE),"Conta não cadastrada"))</f>
        <v/>
      </c>
      <c r="E554" s="15" t="n"/>
    </row>
    <row r="555">
      <c r="A555" s="13" t="n"/>
      <c r="B555" s="14" t="n"/>
      <c r="C555" s="14" t="n"/>
      <c r="D555" s="14">
        <f>IF(C555="","",IFERROR(VLOOKUP(C555,Listas!$A$6:$B$45,2,FALSE),"Conta não cadastrada"))</f>
        <v/>
      </c>
      <c r="E555" s="15" t="n"/>
    </row>
    <row r="556">
      <c r="A556" s="13" t="n"/>
      <c r="B556" s="14" t="n"/>
      <c r="C556" s="14" t="n"/>
      <c r="D556" s="14">
        <f>IF(C556="","",IFERROR(VLOOKUP(C556,Listas!$A$6:$B$45,2,FALSE),"Conta não cadastrada"))</f>
        <v/>
      </c>
      <c r="E556" s="15" t="n"/>
    </row>
    <row r="557">
      <c r="A557" s="13" t="n"/>
      <c r="B557" s="14" t="n"/>
      <c r="C557" s="14" t="n"/>
      <c r="D557" s="14">
        <f>IF(C557="","",IFERROR(VLOOKUP(C557,Listas!$A$6:$B$45,2,FALSE),"Conta não cadastrada"))</f>
        <v/>
      </c>
      <c r="E557" s="15" t="n"/>
    </row>
    <row r="558">
      <c r="A558" s="13" t="n"/>
      <c r="B558" s="14" t="n"/>
      <c r="C558" s="14" t="n"/>
      <c r="D558" s="14">
        <f>IF(C558="","",IFERROR(VLOOKUP(C558,Listas!$A$6:$B$45,2,FALSE),"Conta não cadastrada"))</f>
        <v/>
      </c>
      <c r="E558" s="15" t="n"/>
    </row>
    <row r="559">
      <c r="A559" s="13" t="n"/>
      <c r="B559" s="14" t="n"/>
      <c r="C559" s="14" t="n"/>
      <c r="D559" s="14">
        <f>IF(C559="","",IFERROR(VLOOKUP(C559,Listas!$A$6:$B$45,2,FALSE),"Conta não cadastrada"))</f>
        <v/>
      </c>
      <c r="E559" s="15" t="n"/>
    </row>
    <row r="560">
      <c r="A560" s="13" t="n"/>
      <c r="B560" s="14" t="n"/>
      <c r="C560" s="14" t="n"/>
      <c r="D560" s="14">
        <f>IF(C560="","",IFERROR(VLOOKUP(C560,Listas!$A$6:$B$45,2,FALSE),"Conta não cadastrada"))</f>
        <v/>
      </c>
      <c r="E560" s="15" t="n"/>
    </row>
    <row r="561">
      <c r="A561" s="13" t="n"/>
      <c r="B561" s="14" t="n"/>
      <c r="C561" s="14" t="n"/>
      <c r="D561" s="14">
        <f>IF(C561="","",IFERROR(VLOOKUP(C561,Listas!$A$6:$B$45,2,FALSE),"Conta não cadastrada"))</f>
        <v/>
      </c>
      <c r="E561" s="15" t="n"/>
    </row>
    <row r="562">
      <c r="A562" s="13" t="n"/>
      <c r="B562" s="14" t="n"/>
      <c r="C562" s="14" t="n"/>
      <c r="D562" s="14">
        <f>IF(C562="","",IFERROR(VLOOKUP(C562,Listas!$A$6:$B$45,2,FALSE),"Conta não cadastrada"))</f>
        <v/>
      </c>
      <c r="E562" s="15" t="n"/>
    </row>
    <row r="563">
      <c r="A563" s="13" t="n"/>
      <c r="B563" s="14" t="n"/>
      <c r="C563" s="14" t="n"/>
      <c r="D563" s="14">
        <f>IF(C563="","",IFERROR(VLOOKUP(C563,Listas!$A$6:$B$45,2,FALSE),"Conta não cadastrada"))</f>
        <v/>
      </c>
      <c r="E563" s="15" t="n"/>
    </row>
    <row r="564">
      <c r="A564" s="13" t="n"/>
      <c r="B564" s="14" t="n"/>
      <c r="C564" s="14" t="n"/>
      <c r="D564" s="14">
        <f>IF(C564="","",IFERROR(VLOOKUP(C564,Listas!$A$6:$B$45,2,FALSE),"Conta não cadastrada"))</f>
        <v/>
      </c>
      <c r="E564" s="15" t="n"/>
    </row>
    <row r="565">
      <c r="A565" s="13" t="n"/>
      <c r="B565" s="14" t="n"/>
      <c r="C565" s="14" t="n"/>
      <c r="D565" s="14">
        <f>IF(C565="","",IFERROR(VLOOKUP(C565,Listas!$A$6:$B$45,2,FALSE),"Conta não cadastrada"))</f>
        <v/>
      </c>
      <c r="E565" s="15" t="n"/>
    </row>
    <row r="566">
      <c r="A566" s="13" t="n"/>
      <c r="B566" s="14" t="n"/>
      <c r="C566" s="14" t="n"/>
      <c r="D566" s="14">
        <f>IF(C566="","",IFERROR(VLOOKUP(C566,Listas!$A$6:$B$45,2,FALSE),"Conta não cadastrada"))</f>
        <v/>
      </c>
      <c r="E566" s="15" t="n"/>
    </row>
    <row r="567">
      <c r="A567" s="13" t="n"/>
      <c r="B567" s="14" t="n"/>
      <c r="C567" s="14" t="n"/>
      <c r="D567" s="14">
        <f>IF(C567="","",IFERROR(VLOOKUP(C567,Listas!$A$6:$B$45,2,FALSE),"Conta não cadastrada"))</f>
        <v/>
      </c>
      <c r="E567" s="15" t="n"/>
    </row>
    <row r="568">
      <c r="A568" s="13" t="n"/>
      <c r="B568" s="14" t="n"/>
      <c r="C568" s="14" t="n"/>
      <c r="D568" s="14">
        <f>IF(C568="","",IFERROR(VLOOKUP(C568,Listas!$A$6:$B$45,2,FALSE),"Conta não cadastrada"))</f>
        <v/>
      </c>
      <c r="E568" s="15" t="n"/>
    </row>
    <row r="569">
      <c r="A569" s="13" t="n"/>
      <c r="B569" s="14" t="n"/>
      <c r="C569" s="14" t="n"/>
      <c r="D569" s="14">
        <f>IF(C569="","",IFERROR(VLOOKUP(C569,Listas!$A$6:$B$45,2,FALSE),"Conta não cadastrada"))</f>
        <v/>
      </c>
      <c r="E569" s="15" t="n"/>
    </row>
    <row r="570">
      <c r="A570" s="13" t="n"/>
      <c r="B570" s="14" t="n"/>
      <c r="C570" s="14" t="n"/>
      <c r="D570" s="14">
        <f>IF(C570="","",IFERROR(VLOOKUP(C570,Listas!$A$6:$B$45,2,FALSE),"Conta não cadastrada"))</f>
        <v/>
      </c>
      <c r="E570" s="15" t="n"/>
    </row>
    <row r="571">
      <c r="A571" s="13" t="n"/>
      <c r="B571" s="14" t="n"/>
      <c r="C571" s="14" t="n"/>
      <c r="D571" s="14">
        <f>IF(C571="","",IFERROR(VLOOKUP(C571,Listas!$A$6:$B$45,2,FALSE),"Conta não cadastrada"))</f>
        <v/>
      </c>
      <c r="E571" s="15" t="n"/>
    </row>
    <row r="572">
      <c r="A572" s="13" t="n"/>
      <c r="B572" s="14" t="n"/>
      <c r="C572" s="14" t="n"/>
      <c r="D572" s="14">
        <f>IF(C572="","",IFERROR(VLOOKUP(C572,Listas!$A$6:$B$45,2,FALSE),"Conta não cadastrada"))</f>
        <v/>
      </c>
      <c r="E572" s="15" t="n"/>
    </row>
    <row r="573">
      <c r="A573" s="13" t="n"/>
      <c r="B573" s="14" t="n"/>
      <c r="C573" s="14" t="n"/>
      <c r="D573" s="14">
        <f>IF(C573="","",IFERROR(VLOOKUP(C573,Listas!$A$6:$B$45,2,FALSE),"Conta não cadastrada"))</f>
        <v/>
      </c>
      <c r="E573" s="15" t="n"/>
    </row>
    <row r="574">
      <c r="A574" s="13" t="n"/>
      <c r="B574" s="14" t="n"/>
      <c r="C574" s="14" t="n"/>
      <c r="D574" s="14">
        <f>IF(C574="","",IFERROR(VLOOKUP(C574,Listas!$A$6:$B$45,2,FALSE),"Conta não cadastrada"))</f>
        <v/>
      </c>
      <c r="E574" s="15" t="n"/>
    </row>
    <row r="575">
      <c r="A575" s="13" t="n"/>
      <c r="B575" s="14" t="n"/>
      <c r="C575" s="14" t="n"/>
      <c r="D575" s="14">
        <f>IF(C575="","",IFERROR(VLOOKUP(C575,Listas!$A$6:$B$45,2,FALSE),"Conta não cadastrada"))</f>
        <v/>
      </c>
      <c r="E575" s="15" t="n"/>
    </row>
    <row r="576">
      <c r="A576" s="13" t="n"/>
      <c r="B576" s="14" t="n"/>
      <c r="C576" s="14" t="n"/>
      <c r="D576" s="14">
        <f>IF(C576="","",IFERROR(VLOOKUP(C576,Listas!$A$6:$B$45,2,FALSE),"Conta não cadastrada"))</f>
        <v/>
      </c>
      <c r="E576" s="15" t="n"/>
    </row>
    <row r="577">
      <c r="A577" s="13" t="n"/>
      <c r="B577" s="14" t="n"/>
      <c r="C577" s="14" t="n"/>
      <c r="D577" s="14">
        <f>IF(C577="","",IFERROR(VLOOKUP(C577,Listas!$A$6:$B$45,2,FALSE),"Conta não cadastrada"))</f>
        <v/>
      </c>
      <c r="E577" s="15" t="n"/>
    </row>
    <row r="578">
      <c r="A578" s="13" t="n"/>
      <c r="B578" s="14" t="n"/>
      <c r="C578" s="14" t="n"/>
      <c r="D578" s="14">
        <f>IF(C578="","",IFERROR(VLOOKUP(C578,Listas!$A$6:$B$45,2,FALSE),"Conta não cadastrada"))</f>
        <v/>
      </c>
      <c r="E578" s="15" t="n"/>
    </row>
    <row r="579">
      <c r="A579" s="13" t="n"/>
      <c r="B579" s="14" t="n"/>
      <c r="C579" s="14" t="n"/>
      <c r="D579" s="14">
        <f>IF(C579="","",IFERROR(VLOOKUP(C579,Listas!$A$6:$B$45,2,FALSE),"Conta não cadastrada"))</f>
        <v/>
      </c>
      <c r="E579" s="15" t="n"/>
    </row>
    <row r="580">
      <c r="A580" s="13" t="n"/>
      <c r="B580" s="14" t="n"/>
      <c r="C580" s="14" t="n"/>
      <c r="D580" s="14">
        <f>IF(C580="","",IFERROR(VLOOKUP(C580,Listas!$A$6:$B$45,2,FALSE),"Conta não cadastrada"))</f>
        <v/>
      </c>
      <c r="E580" s="15" t="n"/>
    </row>
    <row r="581">
      <c r="A581" s="13" t="n"/>
      <c r="B581" s="14" t="n"/>
      <c r="C581" s="14" t="n"/>
      <c r="D581" s="14">
        <f>IF(C581="","",IFERROR(VLOOKUP(C581,Listas!$A$6:$B$45,2,FALSE),"Conta não cadastrada"))</f>
        <v/>
      </c>
      <c r="E581" s="15" t="n"/>
    </row>
    <row r="582">
      <c r="A582" s="13" t="n"/>
      <c r="B582" s="14" t="n"/>
      <c r="C582" s="14" t="n"/>
      <c r="D582" s="14">
        <f>IF(C582="","",IFERROR(VLOOKUP(C582,Listas!$A$6:$B$45,2,FALSE),"Conta não cadastrada"))</f>
        <v/>
      </c>
      <c r="E582" s="15" t="n"/>
    </row>
    <row r="583">
      <c r="A583" s="13" t="n"/>
      <c r="B583" s="14" t="n"/>
      <c r="C583" s="14" t="n"/>
      <c r="D583" s="14">
        <f>IF(C583="","",IFERROR(VLOOKUP(C583,Listas!$A$6:$B$45,2,FALSE),"Conta não cadastrada"))</f>
        <v/>
      </c>
      <c r="E583" s="15" t="n"/>
    </row>
    <row r="584">
      <c r="A584" s="13" t="n"/>
      <c r="B584" s="14" t="n"/>
      <c r="C584" s="14" t="n"/>
      <c r="D584" s="14">
        <f>IF(C584="","",IFERROR(VLOOKUP(C584,Listas!$A$6:$B$45,2,FALSE),"Conta não cadastrada"))</f>
        <v/>
      </c>
      <c r="E584" s="15" t="n"/>
    </row>
    <row r="585">
      <c r="A585" s="13" t="n"/>
      <c r="B585" s="14" t="n"/>
      <c r="C585" s="14" t="n"/>
      <c r="D585" s="14">
        <f>IF(C585="","",IFERROR(VLOOKUP(C585,Listas!$A$6:$B$45,2,FALSE),"Conta não cadastrada"))</f>
        <v/>
      </c>
      <c r="E585" s="15" t="n"/>
    </row>
    <row r="586">
      <c r="A586" s="13" t="n"/>
      <c r="B586" s="14" t="n"/>
      <c r="C586" s="14" t="n"/>
      <c r="D586" s="14">
        <f>IF(C586="","",IFERROR(VLOOKUP(C586,Listas!$A$6:$B$45,2,FALSE),"Conta não cadastrada"))</f>
        <v/>
      </c>
      <c r="E586" s="15" t="n"/>
    </row>
    <row r="587">
      <c r="A587" s="13" t="n"/>
      <c r="B587" s="14" t="n"/>
      <c r="C587" s="14" t="n"/>
      <c r="D587" s="14">
        <f>IF(C587="","",IFERROR(VLOOKUP(C587,Listas!$A$6:$B$45,2,FALSE),"Conta não cadastrada"))</f>
        <v/>
      </c>
      <c r="E587" s="15" t="n"/>
    </row>
    <row r="588">
      <c r="A588" s="13" t="n"/>
      <c r="B588" s="14" t="n"/>
      <c r="C588" s="14" t="n"/>
      <c r="D588" s="14">
        <f>IF(C588="","",IFERROR(VLOOKUP(C588,Listas!$A$6:$B$45,2,FALSE),"Conta não cadastrada"))</f>
        <v/>
      </c>
      <c r="E588" s="15" t="n"/>
    </row>
    <row r="589">
      <c r="A589" s="13" t="n"/>
      <c r="B589" s="14" t="n"/>
      <c r="C589" s="14" t="n"/>
      <c r="D589" s="14">
        <f>IF(C589="","",IFERROR(VLOOKUP(C589,Listas!$A$6:$B$45,2,FALSE),"Conta não cadastrada"))</f>
        <v/>
      </c>
      <c r="E589" s="15" t="n"/>
    </row>
    <row r="590">
      <c r="A590" s="13" t="n"/>
      <c r="B590" s="14" t="n"/>
      <c r="C590" s="14" t="n"/>
      <c r="D590" s="14">
        <f>IF(C590="","",IFERROR(VLOOKUP(C590,Listas!$A$6:$B$45,2,FALSE),"Conta não cadastrada"))</f>
        <v/>
      </c>
      <c r="E590" s="15" t="n"/>
    </row>
    <row r="591">
      <c r="A591" s="13" t="n"/>
      <c r="B591" s="14" t="n"/>
      <c r="C591" s="14" t="n"/>
      <c r="D591" s="14">
        <f>IF(C591="","",IFERROR(VLOOKUP(C591,Listas!$A$6:$B$45,2,FALSE),"Conta não cadastrada"))</f>
        <v/>
      </c>
      <c r="E591" s="15" t="n"/>
    </row>
    <row r="592">
      <c r="A592" s="13" t="n"/>
      <c r="B592" s="14" t="n"/>
      <c r="C592" s="14" t="n"/>
      <c r="D592" s="14">
        <f>IF(C592="","",IFERROR(VLOOKUP(C592,Listas!$A$6:$B$45,2,FALSE),"Conta não cadastrada"))</f>
        <v/>
      </c>
      <c r="E592" s="15" t="n"/>
    </row>
    <row r="593">
      <c r="A593" s="13" t="n"/>
      <c r="B593" s="14" t="n"/>
      <c r="C593" s="14" t="n"/>
      <c r="D593" s="14">
        <f>IF(C593="","",IFERROR(VLOOKUP(C593,Listas!$A$6:$B$45,2,FALSE),"Conta não cadastrada"))</f>
        <v/>
      </c>
      <c r="E593" s="15" t="n"/>
    </row>
    <row r="594">
      <c r="A594" s="13" t="n"/>
      <c r="B594" s="14" t="n"/>
      <c r="C594" s="14" t="n"/>
      <c r="D594" s="14">
        <f>IF(C594="","",IFERROR(VLOOKUP(C594,Listas!$A$6:$B$45,2,FALSE),"Conta não cadastrada"))</f>
        <v/>
      </c>
      <c r="E594" s="15" t="n"/>
    </row>
    <row r="595">
      <c r="A595" s="13" t="n"/>
      <c r="B595" s="14" t="n"/>
      <c r="C595" s="14" t="n"/>
      <c r="D595" s="14">
        <f>IF(C595="","",IFERROR(VLOOKUP(C595,Listas!$A$6:$B$45,2,FALSE),"Conta não cadastrada"))</f>
        <v/>
      </c>
      <c r="E595" s="15" t="n"/>
    </row>
    <row r="596">
      <c r="A596" s="13" t="n"/>
      <c r="B596" s="14" t="n"/>
      <c r="C596" s="14" t="n"/>
      <c r="D596" s="14">
        <f>IF(C596="","",IFERROR(VLOOKUP(C596,Listas!$A$6:$B$45,2,FALSE),"Conta não cadastrada"))</f>
        <v/>
      </c>
      <c r="E596" s="15" t="n"/>
    </row>
    <row r="597">
      <c r="A597" s="13" t="n"/>
      <c r="B597" s="14" t="n"/>
      <c r="C597" s="14" t="n"/>
      <c r="D597" s="14">
        <f>IF(C597="","",IFERROR(VLOOKUP(C597,Listas!$A$6:$B$45,2,FALSE),"Conta não cadastrada"))</f>
        <v/>
      </c>
      <c r="E597" s="15" t="n"/>
    </row>
    <row r="598">
      <c r="A598" s="13" t="n"/>
      <c r="B598" s="14" t="n"/>
      <c r="C598" s="14" t="n"/>
      <c r="D598" s="14">
        <f>IF(C598="","",IFERROR(VLOOKUP(C598,Listas!$A$6:$B$45,2,FALSE),"Conta não cadastrada"))</f>
        <v/>
      </c>
      <c r="E598" s="15" t="n"/>
    </row>
    <row r="599">
      <c r="A599" s="13" t="n"/>
      <c r="B599" s="14" t="n"/>
      <c r="C599" s="14" t="n"/>
      <c r="D599" s="14">
        <f>IF(C599="","",IFERROR(VLOOKUP(C599,Listas!$A$6:$B$45,2,FALSE),"Conta não cadastrada"))</f>
        <v/>
      </c>
      <c r="E599" s="15" t="n"/>
    </row>
    <row r="600">
      <c r="A600" s="13" t="n"/>
      <c r="B600" s="14" t="n"/>
      <c r="C600" s="14" t="n"/>
      <c r="D600" s="14">
        <f>IF(C600="","",IFERROR(VLOOKUP(C600,Listas!$A$6:$B$45,2,FALSE),"Conta não cadastrada"))</f>
        <v/>
      </c>
      <c r="E600" s="15" t="n"/>
    </row>
    <row r="601">
      <c r="A601" s="13" t="n"/>
      <c r="B601" s="14" t="n"/>
      <c r="C601" s="14" t="n"/>
      <c r="D601" s="14">
        <f>IF(C601="","",IFERROR(VLOOKUP(C601,Listas!$A$6:$B$45,2,FALSE),"Conta não cadastrada"))</f>
        <v/>
      </c>
      <c r="E601" s="15" t="n"/>
    </row>
    <row r="602">
      <c r="A602" s="13" t="n"/>
      <c r="B602" s="14" t="n"/>
      <c r="C602" s="14" t="n"/>
      <c r="D602" s="14">
        <f>IF(C602="","",IFERROR(VLOOKUP(C602,Listas!$A$6:$B$45,2,FALSE),"Conta não cadastrada"))</f>
        <v/>
      </c>
      <c r="E602" s="15" t="n"/>
    </row>
    <row r="603">
      <c r="A603" s="13" t="n"/>
      <c r="B603" s="14" t="n"/>
      <c r="C603" s="14" t="n"/>
      <c r="D603" s="14">
        <f>IF(C603="","",IFERROR(VLOOKUP(C603,Listas!$A$6:$B$45,2,FALSE),"Conta não cadastrada"))</f>
        <v/>
      </c>
      <c r="E603" s="15" t="n"/>
    </row>
    <row r="604">
      <c r="A604" s="13" t="n"/>
      <c r="B604" s="14" t="n"/>
      <c r="C604" s="14" t="n"/>
      <c r="D604" s="14">
        <f>IF(C604="","",IFERROR(VLOOKUP(C604,Listas!$A$6:$B$45,2,FALSE),"Conta não cadastrada"))</f>
        <v/>
      </c>
      <c r="E604" s="15" t="n"/>
    </row>
    <row r="605">
      <c r="A605" s="13" t="n"/>
      <c r="B605" s="14" t="n"/>
      <c r="C605" s="14" t="n"/>
      <c r="D605" s="14">
        <f>IF(C605="","",IFERROR(VLOOKUP(C605,Listas!$A$6:$B$45,2,FALSE),"Conta não cadastrada"))</f>
        <v/>
      </c>
      <c r="E605" s="15" t="n"/>
    </row>
    <row r="606">
      <c r="A606" s="13" t="n"/>
      <c r="B606" s="14" t="n"/>
      <c r="C606" s="14" t="n"/>
      <c r="D606" s="14">
        <f>IF(C606="","",IFERROR(VLOOKUP(C606,Listas!$A$6:$B$45,2,FALSE),"Conta não cadastrada"))</f>
        <v/>
      </c>
      <c r="E606" s="15" t="n"/>
    </row>
    <row r="607">
      <c r="A607" s="13" t="n"/>
      <c r="B607" s="14" t="n"/>
      <c r="C607" s="14" t="n"/>
      <c r="D607" s="14">
        <f>IF(C607="","",IFERROR(VLOOKUP(C607,Listas!$A$6:$B$45,2,FALSE),"Conta não cadastrada"))</f>
        <v/>
      </c>
      <c r="E607" s="15" t="n"/>
    </row>
    <row r="608">
      <c r="A608" s="13" t="n"/>
      <c r="B608" s="14" t="n"/>
      <c r="C608" s="14" t="n"/>
      <c r="D608" s="14">
        <f>IF(C608="","",IFERROR(VLOOKUP(C608,Listas!$A$6:$B$45,2,FALSE),"Conta não cadastrada"))</f>
        <v/>
      </c>
      <c r="E608" s="15" t="n"/>
    </row>
    <row r="609">
      <c r="A609" s="13" t="n"/>
      <c r="B609" s="14" t="n"/>
      <c r="C609" s="14" t="n"/>
      <c r="D609" s="14">
        <f>IF(C609="","",IFERROR(VLOOKUP(C609,Listas!$A$6:$B$45,2,FALSE),"Conta não cadastrada"))</f>
        <v/>
      </c>
      <c r="E609" s="15" t="n"/>
    </row>
    <row r="610">
      <c r="A610" s="13" t="n"/>
      <c r="B610" s="14" t="n"/>
      <c r="C610" s="14" t="n"/>
      <c r="D610" s="14">
        <f>IF(C610="","",IFERROR(VLOOKUP(C610,Listas!$A$6:$B$45,2,FALSE),"Conta não cadastrada"))</f>
        <v/>
      </c>
      <c r="E610" s="15" t="n"/>
    </row>
    <row r="611">
      <c r="A611" s="13" t="n"/>
      <c r="B611" s="14" t="n"/>
      <c r="C611" s="14" t="n"/>
      <c r="D611" s="14">
        <f>IF(C611="","",IFERROR(VLOOKUP(C611,Listas!$A$6:$B$45,2,FALSE),"Conta não cadastrada"))</f>
        <v/>
      </c>
      <c r="E611" s="15" t="n"/>
    </row>
    <row r="612">
      <c r="A612" s="13" t="n"/>
      <c r="B612" s="14" t="n"/>
      <c r="C612" s="14" t="n"/>
      <c r="D612" s="14">
        <f>IF(C612="","",IFERROR(VLOOKUP(C612,Listas!$A$6:$B$45,2,FALSE),"Conta não cadastrada"))</f>
        <v/>
      </c>
      <c r="E612" s="15" t="n"/>
    </row>
    <row r="613">
      <c r="A613" s="13" t="n"/>
      <c r="B613" s="14" t="n"/>
      <c r="C613" s="14" t="n"/>
      <c r="D613" s="14">
        <f>IF(C613="","",IFERROR(VLOOKUP(C613,Listas!$A$6:$B$45,2,FALSE),"Conta não cadastrada"))</f>
        <v/>
      </c>
      <c r="E613" s="15" t="n"/>
    </row>
    <row r="614">
      <c r="A614" s="13" t="n"/>
      <c r="B614" s="14" t="n"/>
      <c r="C614" s="14" t="n"/>
      <c r="D614" s="14">
        <f>IF(C614="","",IFERROR(VLOOKUP(C614,Listas!$A$6:$B$45,2,FALSE),"Conta não cadastrada"))</f>
        <v/>
      </c>
      <c r="E614" s="15" t="n"/>
    </row>
    <row r="615">
      <c r="A615" s="13" t="n"/>
      <c r="B615" s="14" t="n"/>
      <c r="C615" s="14" t="n"/>
      <c r="D615" s="14">
        <f>IF(C615="","",IFERROR(VLOOKUP(C615,Listas!$A$6:$B$45,2,FALSE),"Conta não cadastrada"))</f>
        <v/>
      </c>
      <c r="E615" s="15" t="n"/>
    </row>
    <row r="616">
      <c r="A616" s="13" t="n"/>
      <c r="B616" s="14" t="n"/>
      <c r="C616" s="14" t="n"/>
      <c r="D616" s="14">
        <f>IF(C616="","",IFERROR(VLOOKUP(C616,Listas!$A$6:$B$45,2,FALSE),"Conta não cadastrada"))</f>
        <v/>
      </c>
      <c r="E616" s="15" t="n"/>
    </row>
    <row r="617">
      <c r="A617" s="13" t="n"/>
      <c r="B617" s="14" t="n"/>
      <c r="C617" s="14" t="n"/>
      <c r="D617" s="14">
        <f>IF(C617="","",IFERROR(VLOOKUP(C617,Listas!$A$6:$B$45,2,FALSE),"Conta não cadastrada"))</f>
        <v/>
      </c>
      <c r="E617" s="15" t="n"/>
    </row>
    <row r="618">
      <c r="A618" s="13" t="n"/>
      <c r="B618" s="14" t="n"/>
      <c r="C618" s="14" t="n"/>
      <c r="D618" s="14">
        <f>IF(C618="","",IFERROR(VLOOKUP(C618,Listas!$A$6:$B$45,2,FALSE),"Conta não cadastrada"))</f>
        <v/>
      </c>
      <c r="E618" s="15" t="n"/>
    </row>
    <row r="619">
      <c r="A619" s="13" t="n"/>
      <c r="B619" s="14" t="n"/>
      <c r="C619" s="14" t="n"/>
      <c r="D619" s="14">
        <f>IF(C619="","",IFERROR(VLOOKUP(C619,Listas!$A$6:$B$45,2,FALSE),"Conta não cadastrada"))</f>
        <v/>
      </c>
      <c r="E619" s="15" t="n"/>
    </row>
    <row r="620">
      <c r="A620" s="13" t="n"/>
      <c r="B620" s="14" t="n"/>
      <c r="C620" s="14" t="n"/>
      <c r="D620" s="14">
        <f>IF(C620="","",IFERROR(VLOOKUP(C620,Listas!$A$6:$B$45,2,FALSE),"Conta não cadastrada"))</f>
        <v/>
      </c>
      <c r="E620" s="15" t="n"/>
    </row>
    <row r="621">
      <c r="A621" s="13" t="n"/>
      <c r="B621" s="14" t="n"/>
      <c r="C621" s="14" t="n"/>
      <c r="D621" s="14">
        <f>IF(C621="","",IFERROR(VLOOKUP(C621,Listas!$A$6:$B$45,2,FALSE),"Conta não cadastrada"))</f>
        <v/>
      </c>
      <c r="E621" s="15" t="n"/>
    </row>
    <row r="622">
      <c r="A622" s="13" t="n"/>
      <c r="B622" s="14" t="n"/>
      <c r="C622" s="14" t="n"/>
      <c r="D622" s="14">
        <f>IF(C622="","",IFERROR(VLOOKUP(C622,Listas!$A$6:$B$45,2,FALSE),"Conta não cadastrada"))</f>
        <v/>
      </c>
      <c r="E622" s="15" t="n"/>
    </row>
    <row r="623">
      <c r="A623" s="13" t="n"/>
      <c r="B623" s="14" t="n"/>
      <c r="C623" s="14" t="n"/>
      <c r="D623" s="14">
        <f>IF(C623="","",IFERROR(VLOOKUP(C623,Listas!$A$6:$B$45,2,FALSE),"Conta não cadastrada"))</f>
        <v/>
      </c>
      <c r="E623" s="15" t="n"/>
    </row>
    <row r="624">
      <c r="A624" s="13" t="n"/>
      <c r="B624" s="14" t="n"/>
      <c r="C624" s="14" t="n"/>
      <c r="D624" s="14">
        <f>IF(C624="","",IFERROR(VLOOKUP(C624,Listas!$A$6:$B$45,2,FALSE),"Conta não cadastrada"))</f>
        <v/>
      </c>
      <c r="E624" s="15" t="n"/>
    </row>
    <row r="625">
      <c r="A625" s="13" t="n"/>
      <c r="B625" s="14" t="n"/>
      <c r="C625" s="14" t="n"/>
      <c r="D625" s="14">
        <f>IF(C625="","",IFERROR(VLOOKUP(C625,Listas!$A$6:$B$45,2,FALSE),"Conta não cadastrada"))</f>
        <v/>
      </c>
      <c r="E625" s="15" t="n"/>
    </row>
    <row r="626">
      <c r="A626" s="13" t="n"/>
      <c r="B626" s="14" t="n"/>
      <c r="C626" s="14" t="n"/>
      <c r="D626" s="14">
        <f>IF(C626="","",IFERROR(VLOOKUP(C626,Listas!$A$6:$B$45,2,FALSE),"Conta não cadastrada"))</f>
        <v/>
      </c>
      <c r="E626" s="15" t="n"/>
    </row>
    <row r="627">
      <c r="A627" s="13" t="n"/>
      <c r="B627" s="14" t="n"/>
      <c r="C627" s="14" t="n"/>
      <c r="D627" s="14">
        <f>IF(C627="","",IFERROR(VLOOKUP(C627,Listas!$A$6:$B$45,2,FALSE),"Conta não cadastrada"))</f>
        <v/>
      </c>
      <c r="E627" s="15" t="n"/>
    </row>
    <row r="628">
      <c r="A628" s="13" t="n"/>
      <c r="B628" s="14" t="n"/>
      <c r="C628" s="14" t="n"/>
      <c r="D628" s="14">
        <f>IF(C628="","",IFERROR(VLOOKUP(C628,Listas!$A$6:$B$45,2,FALSE),"Conta não cadastrada"))</f>
        <v/>
      </c>
      <c r="E628" s="15" t="n"/>
    </row>
    <row r="629">
      <c r="A629" s="13" t="n"/>
      <c r="B629" s="14" t="n"/>
      <c r="C629" s="14" t="n"/>
      <c r="D629" s="14">
        <f>IF(C629="","",IFERROR(VLOOKUP(C629,Listas!$A$6:$B$45,2,FALSE),"Conta não cadastrada"))</f>
        <v/>
      </c>
      <c r="E629" s="15" t="n"/>
    </row>
    <row r="630">
      <c r="A630" s="13" t="n"/>
      <c r="B630" s="14" t="n"/>
      <c r="C630" s="14" t="n"/>
      <c r="D630" s="14">
        <f>IF(C630="","",IFERROR(VLOOKUP(C630,Listas!$A$6:$B$45,2,FALSE),"Conta não cadastrada"))</f>
        <v/>
      </c>
      <c r="E630" s="15" t="n"/>
    </row>
    <row r="631">
      <c r="A631" s="13" t="n"/>
      <c r="B631" s="14" t="n"/>
      <c r="C631" s="14" t="n"/>
      <c r="D631" s="14">
        <f>IF(C631="","",IFERROR(VLOOKUP(C631,Listas!$A$6:$B$45,2,FALSE),"Conta não cadastrada"))</f>
        <v/>
      </c>
      <c r="E631" s="15" t="n"/>
    </row>
    <row r="632">
      <c r="A632" s="13" t="n"/>
      <c r="B632" s="14" t="n"/>
      <c r="C632" s="14" t="n"/>
      <c r="D632" s="14">
        <f>IF(C632="","",IFERROR(VLOOKUP(C632,Listas!$A$6:$B$45,2,FALSE),"Conta não cadastrada"))</f>
        <v/>
      </c>
      <c r="E632" s="15" t="n"/>
    </row>
    <row r="633">
      <c r="A633" s="13" t="n"/>
      <c r="B633" s="14" t="n"/>
      <c r="C633" s="14" t="n"/>
      <c r="D633" s="14">
        <f>IF(C633="","",IFERROR(VLOOKUP(C633,Listas!$A$6:$B$45,2,FALSE),"Conta não cadastrada"))</f>
        <v/>
      </c>
      <c r="E633" s="15" t="n"/>
    </row>
    <row r="634">
      <c r="A634" s="13" t="n"/>
      <c r="B634" s="14" t="n"/>
      <c r="C634" s="14" t="n"/>
      <c r="D634" s="14">
        <f>IF(C634="","",IFERROR(VLOOKUP(C634,Listas!$A$6:$B$45,2,FALSE),"Conta não cadastrada"))</f>
        <v/>
      </c>
      <c r="E634" s="15" t="n"/>
    </row>
    <row r="635">
      <c r="A635" s="13" t="n"/>
      <c r="B635" s="14" t="n"/>
      <c r="C635" s="14" t="n"/>
      <c r="D635" s="14">
        <f>IF(C635="","",IFERROR(VLOOKUP(C635,Listas!$A$6:$B$45,2,FALSE),"Conta não cadastrada"))</f>
        <v/>
      </c>
      <c r="E635" s="15" t="n"/>
    </row>
    <row r="636">
      <c r="A636" s="13" t="n"/>
      <c r="B636" s="14" t="n"/>
      <c r="C636" s="14" t="n"/>
      <c r="D636" s="14">
        <f>IF(C636="","",IFERROR(VLOOKUP(C636,Listas!$A$6:$B$45,2,FALSE),"Conta não cadastrada"))</f>
        <v/>
      </c>
      <c r="E636" s="15" t="n"/>
    </row>
    <row r="637">
      <c r="A637" s="13" t="n"/>
      <c r="B637" s="14" t="n"/>
      <c r="C637" s="14" t="n"/>
      <c r="D637" s="14">
        <f>IF(C637="","",IFERROR(VLOOKUP(C637,Listas!$A$6:$B$45,2,FALSE),"Conta não cadastrada"))</f>
        <v/>
      </c>
      <c r="E637" s="15" t="n"/>
    </row>
    <row r="638">
      <c r="A638" s="13" t="n"/>
      <c r="B638" s="14" t="n"/>
      <c r="C638" s="14" t="n"/>
      <c r="D638" s="14">
        <f>IF(C638="","",IFERROR(VLOOKUP(C638,Listas!$A$6:$B$45,2,FALSE),"Conta não cadastrada"))</f>
        <v/>
      </c>
      <c r="E638" s="15" t="n"/>
    </row>
    <row r="639">
      <c r="A639" s="13" t="n"/>
      <c r="B639" s="14" t="n"/>
      <c r="C639" s="14" t="n"/>
      <c r="D639" s="14">
        <f>IF(C639="","",IFERROR(VLOOKUP(C639,Listas!$A$6:$B$45,2,FALSE),"Conta não cadastrada"))</f>
        <v/>
      </c>
      <c r="E639" s="15" t="n"/>
    </row>
    <row r="640">
      <c r="A640" s="13" t="n"/>
      <c r="B640" s="14" t="n"/>
      <c r="C640" s="14" t="n"/>
      <c r="D640" s="14">
        <f>IF(C640="","",IFERROR(VLOOKUP(C640,Listas!$A$6:$B$45,2,FALSE),"Conta não cadastrada"))</f>
        <v/>
      </c>
      <c r="E640" s="15" t="n"/>
    </row>
    <row r="641">
      <c r="A641" s="13" t="n"/>
      <c r="B641" s="14" t="n"/>
      <c r="C641" s="14" t="n"/>
      <c r="D641" s="14">
        <f>IF(C641="","",IFERROR(VLOOKUP(C641,Listas!$A$6:$B$45,2,FALSE),"Conta não cadastrada"))</f>
        <v/>
      </c>
      <c r="E641" s="15" t="n"/>
    </row>
    <row r="642">
      <c r="A642" s="13" t="n"/>
      <c r="B642" s="14" t="n"/>
      <c r="C642" s="14" t="n"/>
      <c r="D642" s="14">
        <f>IF(C642="","",IFERROR(VLOOKUP(C642,Listas!$A$6:$B$45,2,FALSE),"Conta não cadastrada"))</f>
        <v/>
      </c>
      <c r="E642" s="15" t="n"/>
    </row>
    <row r="643">
      <c r="A643" s="13" t="n"/>
      <c r="B643" s="14" t="n"/>
      <c r="C643" s="14" t="n"/>
      <c r="D643" s="14">
        <f>IF(C643="","",IFERROR(VLOOKUP(C643,Listas!$A$6:$B$45,2,FALSE),"Conta não cadastrada"))</f>
        <v/>
      </c>
      <c r="E643" s="15" t="n"/>
    </row>
    <row r="644">
      <c r="A644" s="13" t="n"/>
      <c r="B644" s="14" t="n"/>
      <c r="C644" s="14" t="n"/>
      <c r="D644" s="14">
        <f>IF(C644="","",IFERROR(VLOOKUP(C644,Listas!$A$6:$B$45,2,FALSE),"Conta não cadastrada"))</f>
        <v/>
      </c>
      <c r="E644" s="15" t="n"/>
    </row>
    <row r="645">
      <c r="A645" s="13" t="n"/>
      <c r="B645" s="14" t="n"/>
      <c r="C645" s="14" t="n"/>
      <c r="D645" s="14">
        <f>IF(C645="","",IFERROR(VLOOKUP(C645,Listas!$A$6:$B$45,2,FALSE),"Conta não cadastrada"))</f>
        <v/>
      </c>
      <c r="E645" s="15" t="n"/>
    </row>
    <row r="646">
      <c r="A646" s="13" t="n"/>
      <c r="B646" s="14" t="n"/>
      <c r="C646" s="14" t="n"/>
      <c r="D646" s="14">
        <f>IF(C646="","",IFERROR(VLOOKUP(C646,Listas!$A$6:$B$45,2,FALSE),"Conta não cadastrada"))</f>
        <v/>
      </c>
      <c r="E646" s="15" t="n"/>
    </row>
    <row r="647">
      <c r="A647" s="13" t="n"/>
      <c r="B647" s="14" t="n"/>
      <c r="C647" s="14" t="n"/>
      <c r="D647" s="14">
        <f>IF(C647="","",IFERROR(VLOOKUP(C647,Listas!$A$6:$B$45,2,FALSE),"Conta não cadastrada"))</f>
        <v/>
      </c>
      <c r="E647" s="15" t="n"/>
    </row>
    <row r="648">
      <c r="A648" s="13" t="n"/>
      <c r="B648" s="14" t="n"/>
      <c r="C648" s="14" t="n"/>
      <c r="D648" s="14">
        <f>IF(C648="","",IFERROR(VLOOKUP(C648,Listas!$A$6:$B$45,2,FALSE),"Conta não cadastrada"))</f>
        <v/>
      </c>
      <c r="E648" s="15" t="n"/>
    </row>
    <row r="649">
      <c r="A649" s="13" t="n"/>
      <c r="B649" s="14" t="n"/>
      <c r="C649" s="14" t="n"/>
      <c r="D649" s="14">
        <f>IF(C649="","",IFERROR(VLOOKUP(C649,Listas!$A$6:$B$45,2,FALSE),"Conta não cadastrada"))</f>
        <v/>
      </c>
      <c r="E649" s="15" t="n"/>
    </row>
    <row r="650">
      <c r="A650" s="13" t="n"/>
      <c r="B650" s="14" t="n"/>
      <c r="C650" s="14" t="n"/>
      <c r="D650" s="14">
        <f>IF(C650="","",IFERROR(VLOOKUP(C650,Listas!$A$6:$B$45,2,FALSE),"Conta não cadastrada"))</f>
        <v/>
      </c>
      <c r="E650" s="15" t="n"/>
    </row>
    <row r="651">
      <c r="A651" s="13" t="n"/>
      <c r="B651" s="14" t="n"/>
      <c r="C651" s="14" t="n"/>
      <c r="D651" s="14">
        <f>IF(C651="","",IFERROR(VLOOKUP(C651,Listas!$A$6:$B$45,2,FALSE),"Conta não cadastrada"))</f>
        <v/>
      </c>
      <c r="E651" s="15" t="n"/>
    </row>
    <row r="652">
      <c r="A652" s="13" t="n"/>
      <c r="B652" s="14" t="n"/>
      <c r="C652" s="14" t="n"/>
      <c r="D652" s="14">
        <f>IF(C652="","",IFERROR(VLOOKUP(C652,Listas!$A$6:$B$45,2,FALSE),"Conta não cadastrada"))</f>
        <v/>
      </c>
      <c r="E652" s="15" t="n"/>
    </row>
    <row r="653">
      <c r="A653" s="13" t="n"/>
      <c r="B653" s="14" t="n"/>
      <c r="C653" s="14" t="n"/>
      <c r="D653" s="14">
        <f>IF(C653="","",IFERROR(VLOOKUP(C653,Listas!$A$6:$B$45,2,FALSE),"Conta não cadastrada"))</f>
        <v/>
      </c>
      <c r="E653" s="15" t="n"/>
    </row>
    <row r="654">
      <c r="A654" s="13" t="n"/>
      <c r="B654" s="14" t="n"/>
      <c r="C654" s="14" t="n"/>
      <c r="D654" s="14">
        <f>IF(C654="","",IFERROR(VLOOKUP(C654,Listas!$A$6:$B$45,2,FALSE),"Conta não cadastrada"))</f>
        <v/>
      </c>
      <c r="E654" s="15" t="n"/>
    </row>
    <row r="655">
      <c r="A655" s="13" t="n"/>
      <c r="B655" s="14" t="n"/>
      <c r="C655" s="14" t="n"/>
      <c r="D655" s="14">
        <f>IF(C655="","",IFERROR(VLOOKUP(C655,Listas!$A$6:$B$45,2,FALSE),"Conta não cadastrada"))</f>
        <v/>
      </c>
      <c r="E655" s="15" t="n"/>
    </row>
    <row r="656">
      <c r="A656" s="13" t="n"/>
      <c r="B656" s="14" t="n"/>
      <c r="C656" s="14" t="n"/>
      <c r="D656" s="14">
        <f>IF(C656="","",IFERROR(VLOOKUP(C656,Listas!$A$6:$B$45,2,FALSE),"Conta não cadastrada"))</f>
        <v/>
      </c>
      <c r="E656" s="15" t="n"/>
    </row>
    <row r="657">
      <c r="A657" s="13" t="n"/>
      <c r="B657" s="14" t="n"/>
      <c r="C657" s="14" t="n"/>
      <c r="D657" s="14">
        <f>IF(C657="","",IFERROR(VLOOKUP(C657,Listas!$A$6:$B$45,2,FALSE),"Conta não cadastrada"))</f>
        <v/>
      </c>
      <c r="E657" s="15" t="n"/>
    </row>
    <row r="658">
      <c r="A658" s="13" t="n"/>
      <c r="B658" s="14" t="n"/>
      <c r="C658" s="14" t="n"/>
      <c r="D658" s="14">
        <f>IF(C658="","",IFERROR(VLOOKUP(C658,Listas!$A$6:$B$45,2,FALSE),"Conta não cadastrada"))</f>
        <v/>
      </c>
      <c r="E658" s="15" t="n"/>
    </row>
    <row r="659">
      <c r="A659" s="13" t="n"/>
      <c r="B659" s="14" t="n"/>
      <c r="C659" s="14" t="n"/>
      <c r="D659" s="14">
        <f>IF(C659="","",IFERROR(VLOOKUP(C659,Listas!$A$6:$B$45,2,FALSE),"Conta não cadastrada"))</f>
        <v/>
      </c>
      <c r="E659" s="15" t="n"/>
    </row>
    <row r="660">
      <c r="A660" s="13" t="n"/>
      <c r="B660" s="14" t="n"/>
      <c r="C660" s="14" t="n"/>
      <c r="D660" s="14">
        <f>IF(C660="","",IFERROR(VLOOKUP(C660,Listas!$A$6:$B$45,2,FALSE),"Conta não cadastrada"))</f>
        <v/>
      </c>
      <c r="E660" s="15" t="n"/>
    </row>
    <row r="661">
      <c r="A661" s="13" t="n"/>
      <c r="B661" s="14" t="n"/>
      <c r="C661" s="14" t="n"/>
      <c r="D661" s="14">
        <f>IF(C661="","",IFERROR(VLOOKUP(C661,Listas!$A$6:$B$45,2,FALSE),"Conta não cadastrada"))</f>
        <v/>
      </c>
      <c r="E661" s="15" t="n"/>
    </row>
    <row r="662">
      <c r="A662" s="13" t="n"/>
      <c r="B662" s="14" t="n"/>
      <c r="C662" s="14" t="n"/>
      <c r="D662" s="14">
        <f>IF(C662="","",IFERROR(VLOOKUP(C662,Listas!$A$6:$B$45,2,FALSE),"Conta não cadastrada"))</f>
        <v/>
      </c>
      <c r="E662" s="15" t="n"/>
    </row>
    <row r="663">
      <c r="A663" s="13" t="n"/>
      <c r="B663" s="14" t="n"/>
      <c r="C663" s="14" t="n"/>
      <c r="D663" s="14">
        <f>IF(C663="","",IFERROR(VLOOKUP(C663,Listas!$A$6:$B$45,2,FALSE),"Conta não cadastrada"))</f>
        <v/>
      </c>
      <c r="E663" s="15" t="n"/>
    </row>
    <row r="664">
      <c r="A664" s="13" t="n"/>
      <c r="B664" s="14" t="n"/>
      <c r="C664" s="14" t="n"/>
      <c r="D664" s="14">
        <f>IF(C664="","",IFERROR(VLOOKUP(C664,Listas!$A$6:$B$45,2,FALSE),"Conta não cadastrada"))</f>
        <v/>
      </c>
      <c r="E664" s="15" t="n"/>
    </row>
    <row r="665">
      <c r="A665" s="13" t="n"/>
      <c r="B665" s="14" t="n"/>
      <c r="C665" s="14" t="n"/>
      <c r="D665" s="14">
        <f>IF(C665="","",IFERROR(VLOOKUP(C665,Listas!$A$6:$B$45,2,FALSE),"Conta não cadastrada"))</f>
        <v/>
      </c>
      <c r="E665" s="15" t="n"/>
    </row>
    <row r="666">
      <c r="A666" s="13" t="n"/>
      <c r="B666" s="14" t="n"/>
      <c r="C666" s="14" t="n"/>
      <c r="D666" s="14">
        <f>IF(C666="","",IFERROR(VLOOKUP(C666,Listas!$A$6:$B$45,2,FALSE),"Conta não cadastrada"))</f>
        <v/>
      </c>
      <c r="E666" s="15" t="n"/>
    </row>
    <row r="667">
      <c r="A667" s="13" t="n"/>
      <c r="B667" s="14" t="n"/>
      <c r="C667" s="14" t="n"/>
      <c r="D667" s="14">
        <f>IF(C667="","",IFERROR(VLOOKUP(C667,Listas!$A$6:$B$45,2,FALSE),"Conta não cadastrada"))</f>
        <v/>
      </c>
      <c r="E667" s="15" t="n"/>
    </row>
    <row r="668">
      <c r="A668" s="13" t="n"/>
      <c r="B668" s="14" t="n"/>
      <c r="C668" s="14" t="n"/>
      <c r="D668" s="14">
        <f>IF(C668="","",IFERROR(VLOOKUP(C668,Listas!$A$6:$B$45,2,FALSE),"Conta não cadastrada"))</f>
        <v/>
      </c>
      <c r="E668" s="15" t="n"/>
    </row>
    <row r="669">
      <c r="A669" s="13" t="n"/>
      <c r="B669" s="14" t="n"/>
      <c r="C669" s="14" t="n"/>
      <c r="D669" s="14">
        <f>IF(C669="","",IFERROR(VLOOKUP(C669,Listas!$A$6:$B$45,2,FALSE),"Conta não cadastrada"))</f>
        <v/>
      </c>
      <c r="E669" s="15" t="n"/>
    </row>
    <row r="670">
      <c r="A670" s="13" t="n"/>
      <c r="B670" s="14" t="n"/>
      <c r="C670" s="14" t="n"/>
      <c r="D670" s="14">
        <f>IF(C670="","",IFERROR(VLOOKUP(C670,Listas!$A$6:$B$45,2,FALSE),"Conta não cadastrada"))</f>
        <v/>
      </c>
      <c r="E670" s="15" t="n"/>
    </row>
    <row r="671">
      <c r="A671" s="13" t="n"/>
      <c r="B671" s="14" t="n"/>
      <c r="C671" s="14" t="n"/>
      <c r="D671" s="14">
        <f>IF(C671="","",IFERROR(VLOOKUP(C671,Listas!$A$6:$B$45,2,FALSE),"Conta não cadastrada"))</f>
        <v/>
      </c>
      <c r="E671" s="15" t="n"/>
    </row>
    <row r="672">
      <c r="A672" s="13" t="n"/>
      <c r="B672" s="14" t="n"/>
      <c r="C672" s="14" t="n"/>
      <c r="D672" s="14">
        <f>IF(C672="","",IFERROR(VLOOKUP(C672,Listas!$A$6:$B$45,2,FALSE),"Conta não cadastrada"))</f>
        <v/>
      </c>
      <c r="E672" s="15" t="n"/>
    </row>
    <row r="673">
      <c r="A673" s="13" t="n"/>
      <c r="B673" s="14" t="n"/>
      <c r="C673" s="14" t="n"/>
      <c r="D673" s="14">
        <f>IF(C673="","",IFERROR(VLOOKUP(C673,Listas!$A$6:$B$45,2,FALSE),"Conta não cadastrada"))</f>
        <v/>
      </c>
      <c r="E673" s="15" t="n"/>
    </row>
    <row r="674">
      <c r="A674" s="13" t="n"/>
      <c r="B674" s="14" t="n"/>
      <c r="C674" s="14" t="n"/>
      <c r="D674" s="14">
        <f>IF(C674="","",IFERROR(VLOOKUP(C674,Listas!$A$6:$B$45,2,FALSE),"Conta não cadastrada"))</f>
        <v/>
      </c>
      <c r="E674" s="15" t="n"/>
    </row>
    <row r="675">
      <c r="A675" s="13" t="n"/>
      <c r="B675" s="14" t="n"/>
      <c r="C675" s="14" t="n"/>
      <c r="D675" s="14">
        <f>IF(C675="","",IFERROR(VLOOKUP(C675,Listas!$A$6:$B$45,2,FALSE),"Conta não cadastrada"))</f>
        <v/>
      </c>
      <c r="E675" s="15" t="n"/>
    </row>
    <row r="676">
      <c r="A676" s="13" t="n"/>
      <c r="B676" s="14" t="n"/>
      <c r="C676" s="14" t="n"/>
      <c r="D676" s="14">
        <f>IF(C676="","",IFERROR(VLOOKUP(C676,Listas!$A$6:$B$45,2,FALSE),"Conta não cadastrada"))</f>
        <v/>
      </c>
      <c r="E676" s="15" t="n"/>
    </row>
    <row r="677">
      <c r="A677" s="13" t="n"/>
      <c r="B677" s="14" t="n"/>
      <c r="C677" s="14" t="n"/>
      <c r="D677" s="14">
        <f>IF(C677="","",IFERROR(VLOOKUP(C677,Listas!$A$6:$B$45,2,FALSE),"Conta não cadastrada"))</f>
        <v/>
      </c>
      <c r="E677" s="15" t="n"/>
    </row>
    <row r="678">
      <c r="A678" s="13" t="n"/>
      <c r="B678" s="14" t="n"/>
      <c r="C678" s="14" t="n"/>
      <c r="D678" s="14">
        <f>IF(C678="","",IFERROR(VLOOKUP(C678,Listas!$A$6:$B$45,2,FALSE),"Conta não cadastrada"))</f>
        <v/>
      </c>
      <c r="E678" s="15" t="n"/>
    </row>
    <row r="679">
      <c r="A679" s="13" t="n"/>
      <c r="B679" s="14" t="n"/>
      <c r="C679" s="14" t="n"/>
      <c r="D679" s="14">
        <f>IF(C679="","",IFERROR(VLOOKUP(C679,Listas!$A$6:$B$45,2,FALSE),"Conta não cadastrada"))</f>
        <v/>
      </c>
      <c r="E679" s="15" t="n"/>
    </row>
    <row r="680">
      <c r="A680" s="13" t="n"/>
      <c r="B680" s="14" t="n"/>
      <c r="C680" s="14" t="n"/>
      <c r="D680" s="14">
        <f>IF(C680="","",IFERROR(VLOOKUP(C680,Listas!$A$6:$B$45,2,FALSE),"Conta não cadastrada"))</f>
        <v/>
      </c>
      <c r="E680" s="15" t="n"/>
    </row>
    <row r="681">
      <c r="A681" s="13" t="n"/>
      <c r="B681" s="14" t="n"/>
      <c r="C681" s="14" t="n"/>
      <c r="D681" s="14">
        <f>IF(C681="","",IFERROR(VLOOKUP(C681,Listas!$A$6:$B$45,2,FALSE),"Conta não cadastrada"))</f>
        <v/>
      </c>
      <c r="E681" s="15" t="n"/>
    </row>
    <row r="682">
      <c r="A682" s="13" t="n"/>
      <c r="B682" s="14" t="n"/>
      <c r="C682" s="14" t="n"/>
      <c r="D682" s="14">
        <f>IF(C682="","",IFERROR(VLOOKUP(C682,Listas!$A$6:$B$45,2,FALSE),"Conta não cadastrada"))</f>
        <v/>
      </c>
      <c r="E682" s="15" t="n"/>
    </row>
    <row r="683">
      <c r="A683" s="13" t="n"/>
      <c r="B683" s="14" t="n"/>
      <c r="C683" s="14" t="n"/>
      <c r="D683" s="14">
        <f>IF(C683="","",IFERROR(VLOOKUP(C683,Listas!$A$6:$B$45,2,FALSE),"Conta não cadastrada"))</f>
        <v/>
      </c>
      <c r="E683" s="15" t="n"/>
    </row>
    <row r="684">
      <c r="A684" s="13" t="n"/>
      <c r="B684" s="14" t="n"/>
      <c r="C684" s="14" t="n"/>
      <c r="D684" s="14">
        <f>IF(C684="","",IFERROR(VLOOKUP(C684,Listas!$A$6:$B$45,2,FALSE),"Conta não cadastrada"))</f>
        <v/>
      </c>
      <c r="E684" s="15" t="n"/>
    </row>
    <row r="685">
      <c r="A685" s="13" t="n"/>
      <c r="B685" s="14" t="n"/>
      <c r="C685" s="14" t="n"/>
      <c r="D685" s="14">
        <f>IF(C685="","",IFERROR(VLOOKUP(C685,Listas!$A$6:$B$45,2,FALSE),"Conta não cadastrada"))</f>
        <v/>
      </c>
      <c r="E685" s="15" t="n"/>
    </row>
    <row r="686">
      <c r="A686" s="13" t="n"/>
      <c r="B686" s="14" t="n"/>
      <c r="C686" s="14" t="n"/>
      <c r="D686" s="14">
        <f>IF(C686="","",IFERROR(VLOOKUP(C686,Listas!$A$6:$B$45,2,FALSE),"Conta não cadastrada"))</f>
        <v/>
      </c>
      <c r="E686" s="15" t="n"/>
    </row>
    <row r="687">
      <c r="A687" s="13" t="n"/>
      <c r="B687" s="14" t="n"/>
      <c r="C687" s="14" t="n"/>
      <c r="D687" s="14">
        <f>IF(C687="","",IFERROR(VLOOKUP(C687,Listas!$A$6:$B$45,2,FALSE),"Conta não cadastrada"))</f>
        <v/>
      </c>
      <c r="E687" s="15" t="n"/>
    </row>
    <row r="688">
      <c r="A688" s="13" t="n"/>
      <c r="B688" s="14" t="n"/>
      <c r="C688" s="14" t="n"/>
      <c r="D688" s="14">
        <f>IF(C688="","",IFERROR(VLOOKUP(C688,Listas!$A$6:$B$45,2,FALSE),"Conta não cadastrada"))</f>
        <v/>
      </c>
      <c r="E688" s="15" t="n"/>
    </row>
    <row r="689">
      <c r="A689" s="13" t="n"/>
      <c r="B689" s="14" t="n"/>
      <c r="C689" s="14" t="n"/>
      <c r="D689" s="14">
        <f>IF(C689="","",IFERROR(VLOOKUP(C689,Listas!$A$6:$B$45,2,FALSE),"Conta não cadastrada"))</f>
        <v/>
      </c>
      <c r="E689" s="15" t="n"/>
    </row>
    <row r="690">
      <c r="A690" s="13" t="n"/>
      <c r="B690" s="14" t="n"/>
      <c r="C690" s="14" t="n"/>
      <c r="D690" s="14">
        <f>IF(C690="","",IFERROR(VLOOKUP(C690,Listas!$A$6:$B$45,2,FALSE),"Conta não cadastrada"))</f>
        <v/>
      </c>
      <c r="E690" s="15" t="n"/>
    </row>
    <row r="691">
      <c r="A691" s="13" t="n"/>
      <c r="B691" s="14" t="n"/>
      <c r="C691" s="14" t="n"/>
      <c r="D691" s="14">
        <f>IF(C691="","",IFERROR(VLOOKUP(C691,Listas!$A$6:$B$45,2,FALSE),"Conta não cadastrada"))</f>
        <v/>
      </c>
      <c r="E691" s="15" t="n"/>
    </row>
    <row r="692">
      <c r="A692" s="13" t="n"/>
      <c r="B692" s="14" t="n"/>
      <c r="C692" s="14" t="n"/>
      <c r="D692" s="14">
        <f>IF(C692="","",IFERROR(VLOOKUP(C692,Listas!$A$6:$B$45,2,FALSE),"Conta não cadastrada"))</f>
        <v/>
      </c>
      <c r="E692" s="15" t="n"/>
    </row>
    <row r="693">
      <c r="A693" s="13" t="n"/>
      <c r="B693" s="14" t="n"/>
      <c r="C693" s="14" t="n"/>
      <c r="D693" s="14">
        <f>IF(C693="","",IFERROR(VLOOKUP(C693,Listas!$A$6:$B$45,2,FALSE),"Conta não cadastrada"))</f>
        <v/>
      </c>
      <c r="E693" s="15" t="n"/>
    </row>
    <row r="694">
      <c r="A694" s="13" t="n"/>
      <c r="B694" s="14" t="n"/>
      <c r="C694" s="14" t="n"/>
      <c r="D694" s="14">
        <f>IF(C694="","",IFERROR(VLOOKUP(C694,Listas!$A$6:$B$45,2,FALSE),"Conta não cadastrada"))</f>
        <v/>
      </c>
      <c r="E694" s="15" t="n"/>
    </row>
    <row r="695">
      <c r="A695" s="13" t="n"/>
      <c r="B695" s="14" t="n"/>
      <c r="C695" s="14" t="n"/>
      <c r="D695" s="14">
        <f>IF(C695="","",IFERROR(VLOOKUP(C695,Listas!$A$6:$B$45,2,FALSE),"Conta não cadastrada"))</f>
        <v/>
      </c>
      <c r="E695" s="15" t="n"/>
    </row>
    <row r="696">
      <c r="A696" s="13" t="n"/>
      <c r="B696" s="14" t="n"/>
      <c r="C696" s="14" t="n"/>
      <c r="D696" s="14">
        <f>IF(C696="","",IFERROR(VLOOKUP(C696,Listas!$A$6:$B$45,2,FALSE),"Conta não cadastrada"))</f>
        <v/>
      </c>
      <c r="E696" s="15" t="n"/>
    </row>
    <row r="697">
      <c r="A697" s="13" t="n"/>
      <c r="B697" s="14" t="n"/>
      <c r="C697" s="14" t="n"/>
      <c r="D697" s="14">
        <f>IF(C697="","",IFERROR(VLOOKUP(C697,Listas!$A$6:$B$45,2,FALSE),"Conta não cadastrada"))</f>
        <v/>
      </c>
      <c r="E697" s="15" t="n"/>
    </row>
    <row r="698">
      <c r="A698" s="13" t="n"/>
      <c r="B698" s="14" t="n"/>
      <c r="C698" s="14" t="n"/>
      <c r="D698" s="14">
        <f>IF(C698="","",IFERROR(VLOOKUP(C698,Listas!$A$6:$B$45,2,FALSE),"Conta não cadastrada"))</f>
        <v/>
      </c>
      <c r="E698" s="15" t="n"/>
    </row>
    <row r="699">
      <c r="A699" s="13" t="n"/>
      <c r="B699" s="14" t="n"/>
      <c r="C699" s="14" t="n"/>
      <c r="D699" s="14">
        <f>IF(C699="","",IFERROR(VLOOKUP(C699,Listas!$A$6:$B$45,2,FALSE),"Conta não cadastrada"))</f>
        <v/>
      </c>
      <c r="E699" s="15" t="n"/>
    </row>
    <row r="700">
      <c r="A700" s="13" t="n"/>
      <c r="B700" s="14" t="n"/>
      <c r="C700" s="14" t="n"/>
      <c r="D700" s="14">
        <f>IF(C700="","",IFERROR(VLOOKUP(C700,Listas!$A$6:$B$45,2,FALSE),"Conta não cadastrada"))</f>
        <v/>
      </c>
      <c r="E700" s="15" t="n"/>
    </row>
    <row r="701">
      <c r="A701" s="13" t="n"/>
      <c r="B701" s="14" t="n"/>
      <c r="C701" s="14" t="n"/>
      <c r="D701" s="14">
        <f>IF(C701="","",IFERROR(VLOOKUP(C701,Listas!$A$6:$B$45,2,FALSE),"Conta não cadastrada"))</f>
        <v/>
      </c>
      <c r="E701" s="15" t="n"/>
    </row>
    <row r="702">
      <c r="A702" s="13" t="n"/>
      <c r="B702" s="14" t="n"/>
      <c r="C702" s="14" t="n"/>
      <c r="D702" s="14">
        <f>IF(C702="","",IFERROR(VLOOKUP(C702,Listas!$A$6:$B$45,2,FALSE),"Conta não cadastrada"))</f>
        <v/>
      </c>
      <c r="E702" s="15" t="n"/>
    </row>
    <row r="703">
      <c r="A703" s="13" t="n"/>
      <c r="B703" s="14" t="n"/>
      <c r="C703" s="14" t="n"/>
      <c r="D703" s="14">
        <f>IF(C703="","",IFERROR(VLOOKUP(C703,Listas!$A$6:$B$45,2,FALSE),"Conta não cadastrada"))</f>
        <v/>
      </c>
      <c r="E703" s="15" t="n"/>
    </row>
    <row r="704">
      <c r="A704" s="13" t="n"/>
      <c r="B704" s="14" t="n"/>
      <c r="C704" s="14" t="n"/>
      <c r="D704" s="14">
        <f>IF(C704="","",IFERROR(VLOOKUP(C704,Listas!$A$6:$B$45,2,FALSE),"Conta não cadastrada"))</f>
        <v/>
      </c>
      <c r="E704" s="15" t="n"/>
    </row>
    <row r="705">
      <c r="A705" s="13" t="n"/>
      <c r="B705" s="14" t="n"/>
      <c r="C705" s="14" t="n"/>
      <c r="D705" s="14">
        <f>IF(C705="","",IFERROR(VLOOKUP(C705,Listas!$A$6:$B$45,2,FALSE),"Conta não cadastrada"))</f>
        <v/>
      </c>
      <c r="E705" s="15" t="n"/>
    </row>
    <row r="706">
      <c r="A706" s="13" t="n"/>
      <c r="B706" s="14" t="n"/>
      <c r="C706" s="14" t="n"/>
      <c r="D706" s="14">
        <f>IF(C706="","",IFERROR(VLOOKUP(C706,Listas!$A$6:$B$45,2,FALSE),"Conta não cadastrada"))</f>
        <v/>
      </c>
      <c r="E706" s="15" t="n"/>
    </row>
    <row r="707">
      <c r="A707" s="13" t="n"/>
      <c r="B707" s="14" t="n"/>
      <c r="C707" s="14" t="n"/>
      <c r="D707" s="14">
        <f>IF(C707="","",IFERROR(VLOOKUP(C707,Listas!$A$6:$B$45,2,FALSE),"Conta não cadastrada"))</f>
        <v/>
      </c>
      <c r="E707" s="15" t="n"/>
    </row>
    <row r="708">
      <c r="A708" s="13" t="n"/>
      <c r="B708" s="14" t="n"/>
      <c r="C708" s="14" t="n"/>
      <c r="D708" s="14">
        <f>IF(C708="","",IFERROR(VLOOKUP(C708,Listas!$A$6:$B$45,2,FALSE),"Conta não cadastrada"))</f>
        <v/>
      </c>
      <c r="E708" s="15" t="n"/>
    </row>
    <row r="709">
      <c r="A709" s="13" t="n"/>
      <c r="B709" s="14" t="n"/>
      <c r="C709" s="14" t="n"/>
      <c r="D709" s="14">
        <f>IF(C709="","",IFERROR(VLOOKUP(C709,Listas!$A$6:$B$45,2,FALSE),"Conta não cadastrada"))</f>
        <v/>
      </c>
      <c r="E709" s="15" t="n"/>
    </row>
    <row r="710">
      <c r="A710" s="13" t="n"/>
      <c r="B710" s="14" t="n"/>
      <c r="C710" s="14" t="n"/>
      <c r="D710" s="14">
        <f>IF(C710="","",IFERROR(VLOOKUP(C710,Listas!$A$6:$B$45,2,FALSE),"Conta não cadastrada"))</f>
        <v/>
      </c>
      <c r="E710" s="15" t="n"/>
    </row>
    <row r="711">
      <c r="A711" s="13" t="n"/>
      <c r="B711" s="14" t="n"/>
      <c r="C711" s="14" t="n"/>
      <c r="D711" s="14">
        <f>IF(C711="","",IFERROR(VLOOKUP(C711,Listas!$A$6:$B$45,2,FALSE),"Conta não cadastrada"))</f>
        <v/>
      </c>
      <c r="E711" s="15" t="n"/>
    </row>
    <row r="712">
      <c r="A712" s="13" t="n"/>
      <c r="B712" s="14" t="n"/>
      <c r="C712" s="14" t="n"/>
      <c r="D712" s="14">
        <f>IF(C712="","",IFERROR(VLOOKUP(C712,Listas!$A$6:$B$45,2,FALSE),"Conta não cadastrada"))</f>
        <v/>
      </c>
      <c r="E712" s="15" t="n"/>
    </row>
    <row r="713">
      <c r="A713" s="13" t="n"/>
      <c r="B713" s="14" t="n"/>
      <c r="C713" s="14" t="n"/>
      <c r="D713" s="14">
        <f>IF(C713="","",IFERROR(VLOOKUP(C713,Listas!$A$6:$B$45,2,FALSE),"Conta não cadastrada"))</f>
        <v/>
      </c>
      <c r="E713" s="15" t="n"/>
    </row>
    <row r="714">
      <c r="A714" s="13" t="n"/>
      <c r="B714" s="14" t="n"/>
      <c r="C714" s="14" t="n"/>
      <c r="D714" s="14">
        <f>IF(C714="","",IFERROR(VLOOKUP(C714,Listas!$A$6:$B$45,2,FALSE),"Conta não cadastrada"))</f>
        <v/>
      </c>
      <c r="E714" s="15" t="n"/>
    </row>
    <row r="715">
      <c r="A715" s="13" t="n"/>
      <c r="B715" s="14" t="n"/>
      <c r="C715" s="14" t="n"/>
      <c r="D715" s="14">
        <f>IF(C715="","",IFERROR(VLOOKUP(C715,Listas!$A$6:$B$45,2,FALSE),"Conta não cadastrada"))</f>
        <v/>
      </c>
      <c r="E715" s="15" t="n"/>
    </row>
    <row r="716">
      <c r="A716" s="13" t="n"/>
      <c r="B716" s="14" t="n"/>
      <c r="C716" s="14" t="n"/>
      <c r="D716" s="14">
        <f>IF(C716="","",IFERROR(VLOOKUP(C716,Listas!$A$6:$B$45,2,FALSE),"Conta não cadastrada"))</f>
        <v/>
      </c>
      <c r="E716" s="15" t="n"/>
    </row>
    <row r="717">
      <c r="A717" s="13" t="n"/>
      <c r="B717" s="14" t="n"/>
      <c r="C717" s="14" t="n"/>
      <c r="D717" s="14">
        <f>IF(C717="","",IFERROR(VLOOKUP(C717,Listas!$A$6:$B$45,2,FALSE),"Conta não cadastrada"))</f>
        <v/>
      </c>
      <c r="E717" s="15" t="n"/>
    </row>
    <row r="718">
      <c r="A718" s="13" t="n"/>
      <c r="B718" s="14" t="n"/>
      <c r="C718" s="14" t="n"/>
      <c r="D718" s="14">
        <f>IF(C718="","",IFERROR(VLOOKUP(C718,Listas!$A$6:$B$45,2,FALSE),"Conta não cadastrada"))</f>
        <v/>
      </c>
      <c r="E718" s="15" t="n"/>
    </row>
    <row r="719">
      <c r="A719" s="13" t="n"/>
      <c r="B719" s="14" t="n"/>
      <c r="C719" s="14" t="n"/>
      <c r="D719" s="14">
        <f>IF(C719="","",IFERROR(VLOOKUP(C719,Listas!$A$6:$B$45,2,FALSE),"Conta não cadastrada"))</f>
        <v/>
      </c>
      <c r="E719" s="15" t="n"/>
    </row>
    <row r="720">
      <c r="A720" s="13" t="n"/>
      <c r="B720" s="14" t="n"/>
      <c r="C720" s="14" t="n"/>
      <c r="D720" s="14">
        <f>IF(C720="","",IFERROR(VLOOKUP(C720,Listas!$A$6:$B$45,2,FALSE),"Conta não cadastrada"))</f>
        <v/>
      </c>
      <c r="E720" s="15" t="n"/>
    </row>
    <row r="721">
      <c r="A721" s="13" t="n"/>
      <c r="B721" s="14" t="n"/>
      <c r="C721" s="14" t="n"/>
      <c r="D721" s="14">
        <f>IF(C721="","",IFERROR(VLOOKUP(C721,Listas!$A$6:$B$45,2,FALSE),"Conta não cadastrada"))</f>
        <v/>
      </c>
      <c r="E721" s="15" t="n"/>
    </row>
    <row r="722">
      <c r="A722" s="13" t="n"/>
      <c r="B722" s="14" t="n"/>
      <c r="C722" s="14" t="n"/>
      <c r="D722" s="14">
        <f>IF(C722="","",IFERROR(VLOOKUP(C722,Listas!$A$6:$B$45,2,FALSE),"Conta não cadastrada"))</f>
        <v/>
      </c>
      <c r="E722" s="15" t="n"/>
    </row>
    <row r="723">
      <c r="A723" s="13" t="n"/>
      <c r="B723" s="14" t="n"/>
      <c r="C723" s="14" t="n"/>
      <c r="D723" s="14">
        <f>IF(C723="","",IFERROR(VLOOKUP(C723,Listas!$A$6:$B$45,2,FALSE),"Conta não cadastrada"))</f>
        <v/>
      </c>
      <c r="E723" s="15" t="n"/>
    </row>
    <row r="724">
      <c r="A724" s="13" t="n"/>
      <c r="B724" s="14" t="n"/>
      <c r="C724" s="14" t="n"/>
      <c r="D724" s="14">
        <f>IF(C724="","",IFERROR(VLOOKUP(C724,Listas!$A$6:$B$45,2,FALSE),"Conta não cadastrada"))</f>
        <v/>
      </c>
      <c r="E724" s="15" t="n"/>
    </row>
    <row r="725">
      <c r="A725" s="13" t="n"/>
      <c r="B725" s="14" t="n"/>
      <c r="C725" s="14" t="n"/>
      <c r="D725" s="14">
        <f>IF(C725="","",IFERROR(VLOOKUP(C725,Listas!$A$6:$B$45,2,FALSE),"Conta não cadastrada"))</f>
        <v/>
      </c>
      <c r="E725" s="15" t="n"/>
    </row>
    <row r="726">
      <c r="A726" s="13" t="n"/>
      <c r="B726" s="14" t="n"/>
      <c r="C726" s="14" t="n"/>
      <c r="D726" s="14">
        <f>IF(C726="","",IFERROR(VLOOKUP(C726,Listas!$A$6:$B$45,2,FALSE),"Conta não cadastrada"))</f>
        <v/>
      </c>
      <c r="E726" s="15" t="n"/>
    </row>
    <row r="727">
      <c r="A727" s="13" t="n"/>
      <c r="B727" s="14" t="n"/>
      <c r="C727" s="14" t="n"/>
      <c r="D727" s="14">
        <f>IF(C727="","",IFERROR(VLOOKUP(C727,Listas!$A$6:$B$45,2,FALSE),"Conta não cadastrada"))</f>
        <v/>
      </c>
      <c r="E727" s="15" t="n"/>
    </row>
    <row r="728">
      <c r="A728" s="13" t="n"/>
      <c r="B728" s="14" t="n"/>
      <c r="C728" s="14" t="n"/>
      <c r="D728" s="14">
        <f>IF(C728="","",IFERROR(VLOOKUP(C728,Listas!$A$6:$B$45,2,FALSE),"Conta não cadastrada"))</f>
        <v/>
      </c>
      <c r="E728" s="15" t="n"/>
    </row>
    <row r="729">
      <c r="A729" s="13" t="n"/>
      <c r="B729" s="14" t="n"/>
      <c r="C729" s="14" t="n"/>
      <c r="D729" s="14">
        <f>IF(C729="","",IFERROR(VLOOKUP(C729,Listas!$A$6:$B$45,2,FALSE),"Conta não cadastrada"))</f>
        <v/>
      </c>
      <c r="E729" s="15" t="n"/>
    </row>
    <row r="730">
      <c r="A730" s="13" t="n"/>
      <c r="B730" s="14" t="n"/>
      <c r="C730" s="14" t="n"/>
      <c r="D730" s="14">
        <f>IF(C730="","",IFERROR(VLOOKUP(C730,Listas!$A$6:$B$45,2,FALSE),"Conta não cadastrada"))</f>
        <v/>
      </c>
      <c r="E730" s="15" t="n"/>
    </row>
    <row r="731">
      <c r="A731" s="13" t="n"/>
      <c r="B731" s="14" t="n"/>
      <c r="C731" s="14" t="n"/>
      <c r="D731" s="14">
        <f>IF(C731="","",IFERROR(VLOOKUP(C731,Listas!$A$6:$B$45,2,FALSE),"Conta não cadastrada"))</f>
        <v/>
      </c>
      <c r="E731" s="15" t="n"/>
    </row>
    <row r="732">
      <c r="A732" s="13" t="n"/>
      <c r="B732" s="14" t="n"/>
      <c r="C732" s="14" t="n"/>
      <c r="D732" s="14">
        <f>IF(C732="","",IFERROR(VLOOKUP(C732,Listas!$A$6:$B$45,2,FALSE),"Conta não cadastrada"))</f>
        <v/>
      </c>
      <c r="E732" s="15" t="n"/>
    </row>
    <row r="733">
      <c r="A733" s="13" t="n"/>
      <c r="B733" s="14" t="n"/>
      <c r="C733" s="14" t="n"/>
      <c r="D733" s="14">
        <f>IF(C733="","",IFERROR(VLOOKUP(C733,Listas!$A$6:$B$45,2,FALSE),"Conta não cadastrada"))</f>
        <v/>
      </c>
      <c r="E733" s="15" t="n"/>
    </row>
    <row r="734">
      <c r="A734" s="13" t="n"/>
      <c r="B734" s="14" t="n"/>
      <c r="C734" s="14" t="n"/>
      <c r="D734" s="14">
        <f>IF(C734="","",IFERROR(VLOOKUP(C734,Listas!$A$6:$B$45,2,FALSE),"Conta não cadastrada"))</f>
        <v/>
      </c>
      <c r="E734" s="15" t="n"/>
    </row>
    <row r="735">
      <c r="A735" s="13" t="n"/>
      <c r="B735" s="14" t="n"/>
      <c r="C735" s="14" t="n"/>
      <c r="D735" s="14">
        <f>IF(C735="","",IFERROR(VLOOKUP(C735,Listas!$A$6:$B$45,2,FALSE),"Conta não cadastrada"))</f>
        <v/>
      </c>
      <c r="E735" s="15" t="n"/>
    </row>
    <row r="736">
      <c r="A736" s="13" t="n"/>
      <c r="B736" s="14" t="n"/>
      <c r="C736" s="14" t="n"/>
      <c r="D736" s="14">
        <f>IF(C736="","",IFERROR(VLOOKUP(C736,Listas!$A$6:$B$45,2,FALSE),"Conta não cadastrada"))</f>
        <v/>
      </c>
      <c r="E736" s="15" t="n"/>
    </row>
    <row r="737">
      <c r="A737" s="13" t="n"/>
      <c r="B737" s="14" t="n"/>
      <c r="C737" s="14" t="n"/>
      <c r="D737" s="14">
        <f>IF(C737="","",IFERROR(VLOOKUP(C737,Listas!$A$6:$B$45,2,FALSE),"Conta não cadastrada"))</f>
        <v/>
      </c>
      <c r="E737" s="15" t="n"/>
    </row>
    <row r="738">
      <c r="A738" s="13" t="n"/>
      <c r="B738" s="14" t="n"/>
      <c r="C738" s="14" t="n"/>
      <c r="D738" s="14">
        <f>IF(C738="","",IFERROR(VLOOKUP(C738,Listas!$A$6:$B$45,2,FALSE),"Conta não cadastrada"))</f>
        <v/>
      </c>
      <c r="E738" s="15" t="n"/>
    </row>
    <row r="739">
      <c r="A739" s="13" t="n"/>
      <c r="B739" s="14" t="n"/>
      <c r="C739" s="14" t="n"/>
      <c r="D739" s="14">
        <f>IF(C739="","",IFERROR(VLOOKUP(C739,Listas!$A$6:$B$45,2,FALSE),"Conta não cadastrada"))</f>
        <v/>
      </c>
      <c r="E739" s="15" t="n"/>
    </row>
    <row r="740">
      <c r="A740" s="13" t="n"/>
      <c r="B740" s="14" t="n"/>
      <c r="C740" s="14" t="n"/>
      <c r="D740" s="14">
        <f>IF(C740="","",IFERROR(VLOOKUP(C740,Listas!$A$6:$B$45,2,FALSE),"Conta não cadastrada"))</f>
        <v/>
      </c>
      <c r="E740" s="15" t="n"/>
    </row>
    <row r="741">
      <c r="A741" s="13" t="n"/>
      <c r="B741" s="14" t="n"/>
      <c r="C741" s="14" t="n"/>
      <c r="D741" s="14">
        <f>IF(C741="","",IFERROR(VLOOKUP(C741,Listas!$A$6:$B$45,2,FALSE),"Conta não cadastrada"))</f>
        <v/>
      </c>
      <c r="E741" s="15" t="n"/>
    </row>
    <row r="742">
      <c r="A742" s="13" t="n"/>
      <c r="B742" s="14" t="n"/>
      <c r="C742" s="14" t="n"/>
      <c r="D742" s="14">
        <f>IF(C742="","",IFERROR(VLOOKUP(C742,Listas!$A$6:$B$45,2,FALSE),"Conta não cadastrada"))</f>
        <v/>
      </c>
      <c r="E742" s="15" t="n"/>
    </row>
    <row r="743">
      <c r="A743" s="13" t="n"/>
      <c r="B743" s="14" t="n"/>
      <c r="C743" s="14" t="n"/>
      <c r="D743" s="14">
        <f>IF(C743="","",IFERROR(VLOOKUP(C743,Listas!$A$6:$B$45,2,FALSE),"Conta não cadastrada"))</f>
        <v/>
      </c>
      <c r="E743" s="15" t="n"/>
    </row>
    <row r="744">
      <c r="A744" s="13" t="n"/>
      <c r="B744" s="14" t="n"/>
      <c r="C744" s="14" t="n"/>
      <c r="D744" s="14">
        <f>IF(C744="","",IFERROR(VLOOKUP(C744,Listas!$A$6:$B$45,2,FALSE),"Conta não cadastrada"))</f>
        <v/>
      </c>
      <c r="E744" s="15" t="n"/>
    </row>
    <row r="745">
      <c r="A745" s="13" t="n"/>
      <c r="B745" s="14" t="n"/>
      <c r="C745" s="14" t="n"/>
      <c r="D745" s="14">
        <f>IF(C745="","",IFERROR(VLOOKUP(C745,Listas!$A$6:$B$45,2,FALSE),"Conta não cadastrada"))</f>
        <v/>
      </c>
      <c r="E745" s="15" t="n"/>
    </row>
    <row r="746">
      <c r="A746" s="13" t="n"/>
      <c r="B746" s="14" t="n"/>
      <c r="C746" s="14" t="n"/>
      <c r="D746" s="14">
        <f>IF(C746="","",IFERROR(VLOOKUP(C746,Listas!$A$6:$B$45,2,FALSE),"Conta não cadastrada"))</f>
        <v/>
      </c>
      <c r="E746" s="15" t="n"/>
    </row>
    <row r="747">
      <c r="A747" s="13" t="n"/>
      <c r="B747" s="14" t="n"/>
      <c r="C747" s="14" t="n"/>
      <c r="D747" s="14">
        <f>IF(C747="","",IFERROR(VLOOKUP(C747,Listas!$A$6:$B$45,2,FALSE),"Conta não cadastrada"))</f>
        <v/>
      </c>
      <c r="E747" s="15" t="n"/>
    </row>
    <row r="748">
      <c r="A748" s="13" t="n"/>
      <c r="B748" s="14" t="n"/>
      <c r="C748" s="14" t="n"/>
      <c r="D748" s="14">
        <f>IF(C748="","",IFERROR(VLOOKUP(C748,Listas!$A$6:$B$45,2,FALSE),"Conta não cadastrada"))</f>
        <v/>
      </c>
      <c r="E748" s="15" t="n"/>
    </row>
    <row r="749">
      <c r="A749" s="13" t="n"/>
      <c r="B749" s="14" t="n"/>
      <c r="C749" s="14" t="n"/>
      <c r="D749" s="14">
        <f>IF(C749="","",IFERROR(VLOOKUP(C749,Listas!$A$6:$B$45,2,FALSE),"Conta não cadastrada"))</f>
        <v/>
      </c>
      <c r="E749" s="15" t="n"/>
    </row>
    <row r="750">
      <c r="A750" s="13" t="n"/>
      <c r="B750" s="14" t="n"/>
      <c r="C750" s="14" t="n"/>
      <c r="D750" s="14">
        <f>IF(C750="","",IFERROR(VLOOKUP(C750,Listas!$A$6:$B$45,2,FALSE),"Conta não cadastrada"))</f>
        <v/>
      </c>
      <c r="E750" s="15" t="n"/>
    </row>
    <row r="751">
      <c r="A751" s="13" t="n"/>
      <c r="B751" s="14" t="n"/>
      <c r="C751" s="14" t="n"/>
      <c r="D751" s="14">
        <f>IF(C751="","",IFERROR(VLOOKUP(C751,Listas!$A$6:$B$45,2,FALSE),"Conta não cadastrada"))</f>
        <v/>
      </c>
      <c r="E751" s="15" t="n"/>
    </row>
    <row r="752">
      <c r="A752" s="13" t="n"/>
      <c r="B752" s="14" t="n"/>
      <c r="C752" s="14" t="n"/>
      <c r="D752" s="14">
        <f>IF(C752="","",IFERROR(VLOOKUP(C752,Listas!$A$6:$B$45,2,FALSE),"Conta não cadastrada"))</f>
        <v/>
      </c>
      <c r="E752" s="15" t="n"/>
    </row>
    <row r="753">
      <c r="A753" s="13" t="n"/>
      <c r="B753" s="14" t="n"/>
      <c r="C753" s="14" t="n"/>
      <c r="D753" s="14">
        <f>IF(C753="","",IFERROR(VLOOKUP(C753,Listas!$A$6:$B$45,2,FALSE),"Conta não cadastrada"))</f>
        <v/>
      </c>
      <c r="E753" s="15" t="n"/>
    </row>
    <row r="754">
      <c r="A754" s="13" t="n"/>
      <c r="B754" s="14" t="n"/>
      <c r="C754" s="14" t="n"/>
      <c r="D754" s="14">
        <f>IF(C754="","",IFERROR(VLOOKUP(C754,Listas!$A$6:$B$45,2,FALSE),"Conta não cadastrada"))</f>
        <v/>
      </c>
      <c r="E754" s="15" t="n"/>
    </row>
    <row r="755">
      <c r="A755" s="13" t="n"/>
      <c r="B755" s="14" t="n"/>
      <c r="C755" s="14" t="n"/>
      <c r="D755" s="14">
        <f>IF(C755="","",IFERROR(VLOOKUP(C755,Listas!$A$6:$B$45,2,FALSE),"Conta não cadastrada"))</f>
        <v/>
      </c>
      <c r="E755" s="15" t="n"/>
    </row>
    <row r="756">
      <c r="A756" s="13" t="n"/>
      <c r="B756" s="14" t="n"/>
      <c r="C756" s="14" t="n"/>
      <c r="D756" s="14">
        <f>IF(C756="","",IFERROR(VLOOKUP(C756,Listas!$A$6:$B$45,2,FALSE),"Conta não cadastrada"))</f>
        <v/>
      </c>
      <c r="E756" s="15" t="n"/>
    </row>
    <row r="757">
      <c r="A757" s="13" t="n"/>
      <c r="B757" s="14" t="n"/>
      <c r="C757" s="14" t="n"/>
      <c r="D757" s="14">
        <f>IF(C757="","",IFERROR(VLOOKUP(C757,Listas!$A$6:$B$45,2,FALSE),"Conta não cadastrada"))</f>
        <v/>
      </c>
      <c r="E757" s="15" t="n"/>
    </row>
    <row r="758">
      <c r="A758" s="13" t="n"/>
      <c r="B758" s="14" t="n"/>
      <c r="C758" s="14" t="n"/>
      <c r="D758" s="14">
        <f>IF(C758="","",IFERROR(VLOOKUP(C758,Listas!$A$6:$B$45,2,FALSE),"Conta não cadastrada"))</f>
        <v/>
      </c>
      <c r="E758" s="15" t="n"/>
    </row>
    <row r="759">
      <c r="A759" s="13" t="n"/>
      <c r="B759" s="14" t="n"/>
      <c r="C759" s="14" t="n"/>
      <c r="D759" s="14">
        <f>IF(C759="","",IFERROR(VLOOKUP(C759,Listas!$A$6:$B$45,2,FALSE),"Conta não cadastrada"))</f>
        <v/>
      </c>
      <c r="E759" s="15" t="n"/>
    </row>
    <row r="760">
      <c r="A760" s="13" t="n"/>
      <c r="B760" s="14" t="n"/>
      <c r="C760" s="14" t="n"/>
      <c r="D760" s="14">
        <f>IF(C760="","",IFERROR(VLOOKUP(C760,Listas!$A$6:$B$45,2,FALSE),"Conta não cadastrada"))</f>
        <v/>
      </c>
      <c r="E760" s="15" t="n"/>
    </row>
    <row r="761">
      <c r="A761" s="13" t="n"/>
      <c r="B761" s="14" t="n"/>
      <c r="C761" s="14" t="n"/>
      <c r="D761" s="14">
        <f>IF(C761="","",IFERROR(VLOOKUP(C761,Listas!$A$6:$B$45,2,FALSE),"Conta não cadastrada"))</f>
        <v/>
      </c>
      <c r="E761" s="15" t="n"/>
    </row>
    <row r="762">
      <c r="A762" s="13" t="n"/>
      <c r="B762" s="14" t="n"/>
      <c r="C762" s="14" t="n"/>
      <c r="D762" s="14">
        <f>IF(C762="","",IFERROR(VLOOKUP(C762,Listas!$A$6:$B$45,2,FALSE),"Conta não cadastrada"))</f>
        <v/>
      </c>
      <c r="E762" s="15" t="n"/>
    </row>
    <row r="763">
      <c r="A763" s="13" t="n"/>
      <c r="B763" s="14" t="n"/>
      <c r="C763" s="14" t="n"/>
      <c r="D763" s="14">
        <f>IF(C763="","",IFERROR(VLOOKUP(C763,Listas!$A$6:$B$45,2,FALSE),"Conta não cadastrada"))</f>
        <v/>
      </c>
      <c r="E763" s="15" t="n"/>
    </row>
    <row r="764">
      <c r="A764" s="13" t="n"/>
      <c r="B764" s="14" t="n"/>
      <c r="C764" s="14" t="n"/>
      <c r="D764" s="14">
        <f>IF(C764="","",IFERROR(VLOOKUP(C764,Listas!$A$6:$B$45,2,FALSE),"Conta não cadastrada"))</f>
        <v/>
      </c>
      <c r="E764" s="15" t="n"/>
    </row>
    <row r="765">
      <c r="A765" s="13" t="n"/>
      <c r="B765" s="14" t="n"/>
      <c r="C765" s="14" t="n"/>
      <c r="D765" s="14">
        <f>IF(C765="","",IFERROR(VLOOKUP(C765,Listas!$A$6:$B$45,2,FALSE),"Conta não cadastrada"))</f>
        <v/>
      </c>
      <c r="E765" s="15" t="n"/>
    </row>
    <row r="766">
      <c r="A766" s="13" t="n"/>
      <c r="B766" s="14" t="n"/>
      <c r="C766" s="14" t="n"/>
      <c r="D766" s="14">
        <f>IF(C766="","",IFERROR(VLOOKUP(C766,Listas!$A$6:$B$45,2,FALSE),"Conta não cadastrada"))</f>
        <v/>
      </c>
      <c r="E766" s="15" t="n"/>
    </row>
    <row r="767">
      <c r="A767" s="13" t="n"/>
      <c r="B767" s="14" t="n"/>
      <c r="C767" s="14" t="n"/>
      <c r="D767" s="14">
        <f>IF(C767="","",IFERROR(VLOOKUP(C767,Listas!$A$6:$B$45,2,FALSE),"Conta não cadastrada"))</f>
        <v/>
      </c>
      <c r="E767" s="15" t="n"/>
    </row>
    <row r="768">
      <c r="A768" s="13" t="n"/>
      <c r="B768" s="14" t="n"/>
      <c r="C768" s="14" t="n"/>
      <c r="D768" s="14">
        <f>IF(C768="","",IFERROR(VLOOKUP(C768,Listas!$A$6:$B$45,2,FALSE),"Conta não cadastrada"))</f>
        <v/>
      </c>
      <c r="E768" s="15" t="n"/>
    </row>
    <row r="769">
      <c r="A769" s="13" t="n"/>
      <c r="B769" s="14" t="n"/>
      <c r="C769" s="14" t="n"/>
      <c r="D769" s="14">
        <f>IF(C769="","",IFERROR(VLOOKUP(C769,Listas!$A$6:$B$45,2,FALSE),"Conta não cadastrada"))</f>
        <v/>
      </c>
      <c r="E769" s="15" t="n"/>
    </row>
    <row r="770">
      <c r="A770" s="13" t="n"/>
      <c r="B770" s="14" t="n"/>
      <c r="C770" s="14" t="n"/>
      <c r="D770" s="14">
        <f>IF(C770="","",IFERROR(VLOOKUP(C770,Listas!$A$6:$B$45,2,FALSE),"Conta não cadastrada"))</f>
        <v/>
      </c>
      <c r="E770" s="15" t="n"/>
    </row>
    <row r="771">
      <c r="A771" s="13" t="n"/>
      <c r="B771" s="14" t="n"/>
      <c r="C771" s="14" t="n"/>
      <c r="D771" s="14">
        <f>IF(C771="","",IFERROR(VLOOKUP(C771,Listas!$A$6:$B$45,2,FALSE),"Conta não cadastrada"))</f>
        <v/>
      </c>
      <c r="E771" s="15" t="n"/>
    </row>
    <row r="772">
      <c r="A772" s="13" t="n"/>
      <c r="B772" s="14" t="n"/>
      <c r="C772" s="14" t="n"/>
      <c r="D772" s="14">
        <f>IF(C772="","",IFERROR(VLOOKUP(C772,Listas!$A$6:$B$45,2,FALSE),"Conta não cadastrada"))</f>
        <v/>
      </c>
      <c r="E772" s="15" t="n"/>
    </row>
    <row r="773">
      <c r="A773" s="13" t="n"/>
      <c r="B773" s="14" t="n"/>
      <c r="C773" s="14" t="n"/>
      <c r="D773" s="14">
        <f>IF(C773="","",IFERROR(VLOOKUP(C773,Listas!$A$6:$B$45,2,FALSE),"Conta não cadastrada"))</f>
        <v/>
      </c>
      <c r="E773" s="15" t="n"/>
    </row>
    <row r="774">
      <c r="A774" s="13" t="n"/>
      <c r="B774" s="14" t="n"/>
      <c r="C774" s="14" t="n"/>
      <c r="D774" s="14">
        <f>IF(C774="","",IFERROR(VLOOKUP(C774,Listas!$A$6:$B$45,2,FALSE),"Conta não cadastrada"))</f>
        <v/>
      </c>
      <c r="E774" s="15" t="n"/>
    </row>
    <row r="775">
      <c r="A775" s="13" t="n"/>
      <c r="B775" s="14" t="n"/>
      <c r="C775" s="14" t="n"/>
      <c r="D775" s="14">
        <f>IF(C775="","",IFERROR(VLOOKUP(C775,Listas!$A$6:$B$45,2,FALSE),"Conta não cadastrada"))</f>
        <v/>
      </c>
      <c r="E775" s="15" t="n"/>
    </row>
    <row r="776">
      <c r="A776" s="13" t="n"/>
      <c r="B776" s="14" t="n"/>
      <c r="C776" s="14" t="n"/>
      <c r="D776" s="14">
        <f>IF(C776="","",IFERROR(VLOOKUP(C776,Listas!$A$6:$B$45,2,FALSE),"Conta não cadastrada"))</f>
        <v/>
      </c>
      <c r="E776" s="15" t="n"/>
    </row>
    <row r="777">
      <c r="A777" s="13" t="n"/>
      <c r="B777" s="14" t="n"/>
      <c r="C777" s="14" t="n"/>
      <c r="D777" s="14">
        <f>IF(C777="","",IFERROR(VLOOKUP(C777,Listas!$A$6:$B$45,2,FALSE),"Conta não cadastrada"))</f>
        <v/>
      </c>
      <c r="E777" s="15" t="n"/>
    </row>
    <row r="778">
      <c r="A778" s="13" t="n"/>
      <c r="B778" s="14" t="n"/>
      <c r="C778" s="14" t="n"/>
      <c r="D778" s="14">
        <f>IF(C778="","",IFERROR(VLOOKUP(C778,Listas!$A$6:$B$45,2,FALSE),"Conta não cadastrada"))</f>
        <v/>
      </c>
      <c r="E778" s="15" t="n"/>
    </row>
    <row r="779">
      <c r="A779" s="13" t="n"/>
      <c r="B779" s="14" t="n"/>
      <c r="C779" s="14" t="n"/>
      <c r="D779" s="14">
        <f>IF(C779="","",IFERROR(VLOOKUP(C779,Listas!$A$6:$B$45,2,FALSE),"Conta não cadastrada"))</f>
        <v/>
      </c>
      <c r="E779" s="15" t="n"/>
    </row>
    <row r="780">
      <c r="A780" s="13" t="n"/>
      <c r="B780" s="14" t="n"/>
      <c r="C780" s="14" t="n"/>
      <c r="D780" s="14">
        <f>IF(C780="","",IFERROR(VLOOKUP(C780,Listas!$A$6:$B$45,2,FALSE),"Conta não cadastrada"))</f>
        <v/>
      </c>
      <c r="E780" s="15" t="n"/>
    </row>
    <row r="781">
      <c r="A781" s="13" t="n"/>
      <c r="B781" s="14" t="n"/>
      <c r="C781" s="14" t="n"/>
      <c r="D781" s="14">
        <f>IF(C781="","",IFERROR(VLOOKUP(C781,Listas!$A$6:$B$45,2,FALSE),"Conta não cadastrada"))</f>
        <v/>
      </c>
      <c r="E781" s="15" t="n"/>
    </row>
    <row r="782">
      <c r="A782" s="13" t="n"/>
      <c r="B782" s="14" t="n"/>
      <c r="C782" s="14" t="n"/>
      <c r="D782" s="14">
        <f>IF(C782="","",IFERROR(VLOOKUP(C782,Listas!$A$6:$B$45,2,FALSE),"Conta não cadastrada"))</f>
        <v/>
      </c>
      <c r="E782" s="15" t="n"/>
    </row>
    <row r="783">
      <c r="A783" s="13" t="n"/>
      <c r="B783" s="14" t="n"/>
      <c r="C783" s="14" t="n"/>
      <c r="D783" s="14">
        <f>IF(C783="","",IFERROR(VLOOKUP(C783,Listas!$A$6:$B$45,2,FALSE),"Conta não cadastrada"))</f>
        <v/>
      </c>
      <c r="E783" s="15" t="n"/>
    </row>
    <row r="784">
      <c r="A784" s="13" t="n"/>
      <c r="B784" s="14" t="n"/>
      <c r="C784" s="14" t="n"/>
      <c r="D784" s="14">
        <f>IF(C784="","",IFERROR(VLOOKUP(C784,Listas!$A$6:$B$45,2,FALSE),"Conta não cadastrada"))</f>
        <v/>
      </c>
      <c r="E784" s="15" t="n"/>
    </row>
    <row r="785">
      <c r="A785" s="13" t="n"/>
      <c r="B785" s="14" t="n"/>
      <c r="C785" s="14" t="n"/>
      <c r="D785" s="14">
        <f>IF(C785="","",IFERROR(VLOOKUP(C785,Listas!$A$6:$B$45,2,FALSE),"Conta não cadastrada"))</f>
        <v/>
      </c>
      <c r="E785" s="15" t="n"/>
    </row>
    <row r="786">
      <c r="A786" s="13" t="n"/>
      <c r="B786" s="14" t="n"/>
      <c r="C786" s="14" t="n"/>
      <c r="D786" s="14">
        <f>IF(C786="","",IFERROR(VLOOKUP(C786,Listas!$A$6:$B$45,2,FALSE),"Conta não cadastrada"))</f>
        <v/>
      </c>
      <c r="E786" s="15" t="n"/>
    </row>
    <row r="787">
      <c r="A787" s="13" t="n"/>
      <c r="B787" s="14" t="n"/>
      <c r="C787" s="14" t="n"/>
      <c r="D787" s="14">
        <f>IF(C787="","",IFERROR(VLOOKUP(C787,Listas!$A$6:$B$45,2,FALSE),"Conta não cadastrada"))</f>
        <v/>
      </c>
      <c r="E787" s="15" t="n"/>
    </row>
    <row r="788">
      <c r="A788" s="13" t="n"/>
      <c r="B788" s="14" t="n"/>
      <c r="C788" s="14" t="n"/>
      <c r="D788" s="14">
        <f>IF(C788="","",IFERROR(VLOOKUP(C788,Listas!$A$6:$B$45,2,FALSE),"Conta não cadastrada"))</f>
        <v/>
      </c>
      <c r="E788" s="15" t="n"/>
    </row>
    <row r="789">
      <c r="A789" s="13" t="n"/>
      <c r="B789" s="14" t="n"/>
      <c r="C789" s="14" t="n"/>
      <c r="D789" s="14">
        <f>IF(C789="","",IFERROR(VLOOKUP(C789,Listas!$A$6:$B$45,2,FALSE),"Conta não cadastrada"))</f>
        <v/>
      </c>
      <c r="E789" s="15" t="n"/>
    </row>
    <row r="790">
      <c r="A790" s="13" t="n"/>
      <c r="B790" s="14" t="n"/>
      <c r="C790" s="14" t="n"/>
      <c r="D790" s="14">
        <f>IF(C790="","",IFERROR(VLOOKUP(C790,Listas!$A$6:$B$45,2,FALSE),"Conta não cadastrada"))</f>
        <v/>
      </c>
      <c r="E790" s="15" t="n"/>
    </row>
    <row r="791">
      <c r="A791" s="13" t="n"/>
      <c r="B791" s="14" t="n"/>
      <c r="C791" s="14" t="n"/>
      <c r="D791" s="14">
        <f>IF(C791="","",IFERROR(VLOOKUP(C791,Listas!$A$6:$B$45,2,FALSE),"Conta não cadastrada"))</f>
        <v/>
      </c>
      <c r="E791" s="15" t="n"/>
    </row>
    <row r="792">
      <c r="A792" s="13" t="n"/>
      <c r="B792" s="14" t="n"/>
      <c r="C792" s="14" t="n"/>
      <c r="D792" s="14">
        <f>IF(C792="","",IFERROR(VLOOKUP(C792,Listas!$A$6:$B$45,2,FALSE),"Conta não cadastrada"))</f>
        <v/>
      </c>
      <c r="E792" s="15" t="n"/>
    </row>
    <row r="793">
      <c r="A793" s="13" t="n"/>
      <c r="B793" s="14" t="n"/>
      <c r="C793" s="14" t="n"/>
      <c r="D793" s="14">
        <f>IF(C793="","",IFERROR(VLOOKUP(C793,Listas!$A$6:$B$45,2,FALSE),"Conta não cadastrada"))</f>
        <v/>
      </c>
      <c r="E793" s="15" t="n"/>
    </row>
    <row r="794">
      <c r="A794" s="13" t="n"/>
      <c r="B794" s="14" t="n"/>
      <c r="C794" s="14" t="n"/>
      <c r="D794" s="14">
        <f>IF(C794="","",IFERROR(VLOOKUP(C794,Listas!$A$6:$B$45,2,FALSE),"Conta não cadastrada"))</f>
        <v/>
      </c>
      <c r="E794" s="15" t="n"/>
    </row>
    <row r="795">
      <c r="A795" s="13" t="n"/>
      <c r="B795" s="14" t="n"/>
      <c r="C795" s="14" t="n"/>
      <c r="D795" s="14">
        <f>IF(C795="","",IFERROR(VLOOKUP(C795,Listas!$A$6:$B$45,2,FALSE),"Conta não cadastrada"))</f>
        <v/>
      </c>
      <c r="E795" s="15" t="n"/>
    </row>
    <row r="796">
      <c r="A796" s="13" t="n"/>
      <c r="B796" s="14" t="n"/>
      <c r="C796" s="14" t="n"/>
      <c r="D796" s="14">
        <f>IF(C796="","",IFERROR(VLOOKUP(C796,Listas!$A$6:$B$45,2,FALSE),"Conta não cadastrada"))</f>
        <v/>
      </c>
      <c r="E796" s="15" t="n"/>
    </row>
    <row r="797">
      <c r="A797" s="13" t="n"/>
      <c r="B797" s="14" t="n"/>
      <c r="C797" s="14" t="n"/>
      <c r="D797" s="14">
        <f>IF(C797="","",IFERROR(VLOOKUP(C797,Listas!$A$6:$B$45,2,FALSE),"Conta não cadastrada"))</f>
        <v/>
      </c>
      <c r="E797" s="15" t="n"/>
    </row>
    <row r="798">
      <c r="A798" s="13" t="n"/>
      <c r="B798" s="14" t="n"/>
      <c r="C798" s="14" t="n"/>
      <c r="D798" s="14">
        <f>IF(C798="","",IFERROR(VLOOKUP(C798,Listas!$A$6:$B$45,2,FALSE),"Conta não cadastrada"))</f>
        <v/>
      </c>
      <c r="E798" s="15" t="n"/>
    </row>
    <row r="799">
      <c r="A799" s="13" t="n"/>
      <c r="B799" s="14" t="n"/>
      <c r="C799" s="14" t="n"/>
      <c r="D799" s="14">
        <f>IF(C799="","",IFERROR(VLOOKUP(C799,Listas!$A$6:$B$45,2,FALSE),"Conta não cadastrada"))</f>
        <v/>
      </c>
      <c r="E799" s="15" t="n"/>
    </row>
    <row r="800">
      <c r="A800" s="13" t="n"/>
      <c r="B800" s="14" t="n"/>
      <c r="C800" s="14" t="n"/>
      <c r="D800" s="14">
        <f>IF(C800="","",IFERROR(VLOOKUP(C800,Listas!$A$6:$B$45,2,FALSE),"Conta não cadastrada"))</f>
        <v/>
      </c>
      <c r="E800" s="15" t="n"/>
    </row>
    <row r="801">
      <c r="A801" s="13" t="n"/>
      <c r="B801" s="14" t="n"/>
      <c r="C801" s="14" t="n"/>
      <c r="D801" s="14">
        <f>IF(C801="","",IFERROR(VLOOKUP(C801,Listas!$A$6:$B$45,2,FALSE),"Conta não cadastrada"))</f>
        <v/>
      </c>
      <c r="E801" s="15" t="n"/>
    </row>
    <row r="802">
      <c r="A802" s="13" t="n"/>
      <c r="B802" s="14" t="n"/>
      <c r="C802" s="14" t="n"/>
      <c r="D802" s="14">
        <f>IF(C802="","",IFERROR(VLOOKUP(C802,Listas!$A$6:$B$45,2,FALSE),"Conta não cadastrada"))</f>
        <v/>
      </c>
      <c r="E802" s="15" t="n"/>
    </row>
    <row r="803">
      <c r="A803" s="13" t="n"/>
      <c r="B803" s="14" t="n"/>
      <c r="C803" s="14" t="n"/>
      <c r="D803" s="14">
        <f>IF(C803="","",IFERROR(VLOOKUP(C803,Listas!$A$6:$B$45,2,FALSE),"Conta não cadastrada"))</f>
        <v/>
      </c>
      <c r="E803" s="15" t="n"/>
    </row>
    <row r="804">
      <c r="A804" s="13" t="n"/>
      <c r="B804" s="14" t="n"/>
      <c r="C804" s="14" t="n"/>
      <c r="D804" s="14">
        <f>IF(C804="","",IFERROR(VLOOKUP(C804,Listas!$A$6:$B$45,2,FALSE),"Conta não cadastrada"))</f>
        <v/>
      </c>
      <c r="E804" s="15" t="n"/>
    </row>
    <row r="805">
      <c r="A805" s="13" t="n"/>
      <c r="B805" s="14" t="n"/>
      <c r="C805" s="14" t="n"/>
      <c r="D805" s="14">
        <f>IF(C805="","",IFERROR(VLOOKUP(C805,Listas!$A$6:$B$45,2,FALSE),"Conta não cadastrada"))</f>
        <v/>
      </c>
      <c r="E805" s="15" t="n"/>
    </row>
    <row r="806">
      <c r="A806" s="13" t="n"/>
      <c r="B806" s="14" t="n"/>
      <c r="C806" s="14" t="n"/>
      <c r="D806" s="14">
        <f>IF(C806="","",IFERROR(VLOOKUP(C806,Listas!$A$6:$B$45,2,FALSE),"Conta não cadastrada"))</f>
        <v/>
      </c>
      <c r="E806" s="15" t="n"/>
    </row>
    <row r="807">
      <c r="A807" s="13" t="n"/>
      <c r="B807" s="14" t="n"/>
      <c r="C807" s="14" t="n"/>
      <c r="D807" s="14">
        <f>IF(C807="","",IFERROR(VLOOKUP(C807,Listas!$A$6:$B$45,2,FALSE),"Conta não cadastrada"))</f>
        <v/>
      </c>
      <c r="E807" s="15" t="n"/>
    </row>
    <row r="808">
      <c r="A808" s="13" t="n"/>
      <c r="B808" s="14" t="n"/>
      <c r="C808" s="14" t="n"/>
      <c r="D808" s="14">
        <f>IF(C808="","",IFERROR(VLOOKUP(C808,Listas!$A$6:$B$45,2,FALSE),"Conta não cadastrada"))</f>
        <v/>
      </c>
      <c r="E808" s="15" t="n"/>
    </row>
    <row r="809">
      <c r="A809" s="13" t="n"/>
      <c r="B809" s="14" t="n"/>
      <c r="C809" s="14" t="n"/>
      <c r="D809" s="14">
        <f>IF(C809="","",IFERROR(VLOOKUP(C809,Listas!$A$6:$B$45,2,FALSE),"Conta não cadastrada"))</f>
        <v/>
      </c>
      <c r="E809" s="15" t="n"/>
    </row>
    <row r="810">
      <c r="A810" s="13" t="n"/>
      <c r="B810" s="14" t="n"/>
      <c r="C810" s="14" t="n"/>
      <c r="D810" s="14">
        <f>IF(C810="","",IFERROR(VLOOKUP(C810,Listas!$A$6:$B$45,2,FALSE),"Conta não cadastrada"))</f>
        <v/>
      </c>
      <c r="E810" s="15" t="n"/>
    </row>
    <row r="811">
      <c r="A811" s="13" t="n"/>
      <c r="B811" s="14" t="n"/>
      <c r="C811" s="14" t="n"/>
      <c r="D811" s="14">
        <f>IF(C811="","",IFERROR(VLOOKUP(C811,Listas!$A$6:$B$45,2,FALSE),"Conta não cadastrada"))</f>
        <v/>
      </c>
      <c r="E811" s="15" t="n"/>
    </row>
    <row r="812">
      <c r="A812" s="13" t="n"/>
      <c r="B812" s="14" t="n"/>
      <c r="C812" s="14" t="n"/>
      <c r="D812" s="14">
        <f>IF(C812="","",IFERROR(VLOOKUP(C812,Listas!$A$6:$B$45,2,FALSE),"Conta não cadastrada"))</f>
        <v/>
      </c>
      <c r="E812" s="15" t="n"/>
    </row>
    <row r="813">
      <c r="A813" s="13" t="n"/>
      <c r="B813" s="14" t="n"/>
      <c r="C813" s="14" t="n"/>
      <c r="D813" s="14">
        <f>IF(C813="","",IFERROR(VLOOKUP(C813,Listas!$A$6:$B$45,2,FALSE),"Conta não cadastrada"))</f>
        <v/>
      </c>
      <c r="E813" s="15" t="n"/>
    </row>
    <row r="814">
      <c r="A814" s="13" t="n"/>
      <c r="B814" s="14" t="n"/>
      <c r="C814" s="14" t="n"/>
      <c r="D814" s="14">
        <f>IF(C814="","",IFERROR(VLOOKUP(C814,Listas!$A$6:$B$45,2,FALSE),"Conta não cadastrada"))</f>
        <v/>
      </c>
      <c r="E814" s="15" t="n"/>
    </row>
    <row r="815">
      <c r="A815" s="13" t="n"/>
      <c r="B815" s="14" t="n"/>
      <c r="C815" s="14" t="n"/>
      <c r="D815" s="14">
        <f>IF(C815="","",IFERROR(VLOOKUP(C815,Listas!$A$6:$B$45,2,FALSE),"Conta não cadastrada"))</f>
        <v/>
      </c>
      <c r="E815" s="15" t="n"/>
    </row>
    <row r="816">
      <c r="A816" s="13" t="n"/>
      <c r="B816" s="14" t="n"/>
      <c r="C816" s="14" t="n"/>
      <c r="D816" s="14">
        <f>IF(C816="","",IFERROR(VLOOKUP(C816,Listas!$A$6:$B$45,2,FALSE),"Conta não cadastrada"))</f>
        <v/>
      </c>
      <c r="E816" s="15" t="n"/>
    </row>
    <row r="817">
      <c r="A817" s="13" t="n"/>
      <c r="B817" s="14" t="n"/>
      <c r="C817" s="14" t="n"/>
      <c r="D817" s="14">
        <f>IF(C817="","",IFERROR(VLOOKUP(C817,Listas!$A$6:$B$45,2,FALSE),"Conta não cadastrada"))</f>
        <v/>
      </c>
      <c r="E817" s="15" t="n"/>
    </row>
    <row r="818">
      <c r="A818" s="13" t="n"/>
      <c r="B818" s="14" t="n"/>
      <c r="C818" s="14" t="n"/>
      <c r="D818" s="14">
        <f>IF(C818="","",IFERROR(VLOOKUP(C818,Listas!$A$6:$B$45,2,FALSE),"Conta não cadastrada"))</f>
        <v/>
      </c>
      <c r="E818" s="15" t="n"/>
    </row>
    <row r="819">
      <c r="A819" s="13" t="n"/>
      <c r="B819" s="14" t="n"/>
      <c r="C819" s="14" t="n"/>
      <c r="D819" s="14">
        <f>IF(C819="","",IFERROR(VLOOKUP(C819,Listas!$A$6:$B$45,2,FALSE),"Conta não cadastrada"))</f>
        <v/>
      </c>
      <c r="E819" s="15" t="n"/>
    </row>
    <row r="820">
      <c r="A820" s="13" t="n"/>
      <c r="B820" s="14" t="n"/>
      <c r="C820" s="14" t="n"/>
      <c r="D820" s="14">
        <f>IF(C820="","",IFERROR(VLOOKUP(C820,Listas!$A$6:$B$45,2,FALSE),"Conta não cadastrada"))</f>
        <v/>
      </c>
      <c r="E820" s="15" t="n"/>
    </row>
    <row r="821">
      <c r="A821" s="13" t="n"/>
      <c r="B821" s="14" t="n"/>
      <c r="C821" s="14" t="n"/>
      <c r="D821" s="14">
        <f>IF(C821="","",IFERROR(VLOOKUP(C821,Listas!$A$6:$B$45,2,FALSE),"Conta não cadastrada"))</f>
        <v/>
      </c>
      <c r="E821" s="15" t="n"/>
    </row>
    <row r="822">
      <c r="A822" s="13" t="n"/>
      <c r="B822" s="14" t="n"/>
      <c r="C822" s="14" t="n"/>
      <c r="D822" s="14">
        <f>IF(C822="","",IFERROR(VLOOKUP(C822,Listas!$A$6:$B$45,2,FALSE),"Conta não cadastrada"))</f>
        <v/>
      </c>
      <c r="E822" s="15" t="n"/>
    </row>
    <row r="823">
      <c r="A823" s="13" t="n"/>
      <c r="B823" s="14" t="n"/>
      <c r="C823" s="14" t="n"/>
      <c r="D823" s="14">
        <f>IF(C823="","",IFERROR(VLOOKUP(C823,Listas!$A$6:$B$45,2,FALSE),"Conta não cadastrada"))</f>
        <v/>
      </c>
      <c r="E823" s="15" t="n"/>
    </row>
    <row r="824">
      <c r="A824" s="13" t="n"/>
      <c r="B824" s="14" t="n"/>
      <c r="C824" s="14" t="n"/>
      <c r="D824" s="14">
        <f>IF(C824="","",IFERROR(VLOOKUP(C824,Listas!$A$6:$B$45,2,FALSE),"Conta não cadastrada"))</f>
        <v/>
      </c>
      <c r="E824" s="15" t="n"/>
    </row>
    <row r="825">
      <c r="A825" s="13" t="n"/>
      <c r="B825" s="14" t="n"/>
      <c r="C825" s="14" t="n"/>
      <c r="D825" s="14">
        <f>IF(C825="","",IFERROR(VLOOKUP(C825,Listas!$A$6:$B$45,2,FALSE),"Conta não cadastrada"))</f>
        <v/>
      </c>
      <c r="E825" s="15" t="n"/>
    </row>
    <row r="826">
      <c r="A826" s="13" t="n"/>
      <c r="B826" s="14" t="n"/>
      <c r="C826" s="14" t="n"/>
      <c r="D826" s="14">
        <f>IF(C826="","",IFERROR(VLOOKUP(C826,Listas!$A$6:$B$45,2,FALSE),"Conta não cadastrada"))</f>
        <v/>
      </c>
      <c r="E826" s="15" t="n"/>
    </row>
    <row r="827">
      <c r="A827" s="13" t="n"/>
      <c r="B827" s="14" t="n"/>
      <c r="C827" s="14" t="n"/>
      <c r="D827" s="14">
        <f>IF(C827="","",IFERROR(VLOOKUP(C827,Listas!$A$6:$B$45,2,FALSE),"Conta não cadastrada"))</f>
        <v/>
      </c>
      <c r="E827" s="15" t="n"/>
    </row>
    <row r="828">
      <c r="A828" s="13" t="n"/>
      <c r="B828" s="14" t="n"/>
      <c r="C828" s="14" t="n"/>
      <c r="D828" s="14">
        <f>IF(C828="","",IFERROR(VLOOKUP(C828,Listas!$A$6:$B$45,2,FALSE),"Conta não cadastrada"))</f>
        <v/>
      </c>
      <c r="E828" s="15" t="n"/>
    </row>
    <row r="829">
      <c r="A829" s="13" t="n"/>
      <c r="B829" s="14" t="n"/>
      <c r="C829" s="14" t="n"/>
      <c r="D829" s="14">
        <f>IF(C829="","",IFERROR(VLOOKUP(C829,Listas!$A$6:$B$45,2,FALSE),"Conta não cadastrada"))</f>
        <v/>
      </c>
      <c r="E829" s="15" t="n"/>
    </row>
    <row r="830">
      <c r="A830" s="13" t="n"/>
      <c r="B830" s="14" t="n"/>
      <c r="C830" s="14" t="n"/>
      <c r="D830" s="14">
        <f>IF(C830="","",IFERROR(VLOOKUP(C830,Listas!$A$6:$B$45,2,FALSE),"Conta não cadastrada"))</f>
        <v/>
      </c>
      <c r="E830" s="15" t="n"/>
    </row>
    <row r="831">
      <c r="A831" s="13" t="n"/>
      <c r="B831" s="14" t="n"/>
      <c r="C831" s="14" t="n"/>
      <c r="D831" s="14">
        <f>IF(C831="","",IFERROR(VLOOKUP(C831,Listas!$A$6:$B$45,2,FALSE),"Conta não cadastrada"))</f>
        <v/>
      </c>
      <c r="E831" s="15" t="n"/>
    </row>
    <row r="832">
      <c r="A832" s="13" t="n"/>
      <c r="B832" s="14" t="n"/>
      <c r="C832" s="14" t="n"/>
      <c r="D832" s="14">
        <f>IF(C832="","",IFERROR(VLOOKUP(C832,Listas!$A$6:$B$45,2,FALSE),"Conta não cadastrada"))</f>
        <v/>
      </c>
      <c r="E832" s="15" t="n"/>
    </row>
    <row r="833">
      <c r="A833" s="13" t="n"/>
      <c r="B833" s="14" t="n"/>
      <c r="C833" s="14" t="n"/>
      <c r="D833" s="14">
        <f>IF(C833="","",IFERROR(VLOOKUP(C833,Listas!$A$6:$B$45,2,FALSE),"Conta não cadastrada"))</f>
        <v/>
      </c>
      <c r="E833" s="15" t="n"/>
    </row>
    <row r="834">
      <c r="A834" s="13" t="n"/>
      <c r="B834" s="14" t="n"/>
      <c r="C834" s="14" t="n"/>
      <c r="D834" s="14">
        <f>IF(C834="","",IFERROR(VLOOKUP(C834,Listas!$A$6:$B$45,2,FALSE),"Conta não cadastrada"))</f>
        <v/>
      </c>
      <c r="E834" s="15" t="n"/>
    </row>
    <row r="835">
      <c r="A835" s="13" t="n"/>
      <c r="B835" s="14" t="n"/>
      <c r="C835" s="14" t="n"/>
      <c r="D835" s="14">
        <f>IF(C835="","",IFERROR(VLOOKUP(C835,Listas!$A$6:$B$45,2,FALSE),"Conta não cadastrada"))</f>
        <v/>
      </c>
      <c r="E835" s="15" t="n"/>
    </row>
    <row r="836">
      <c r="A836" s="13" t="n"/>
      <c r="B836" s="14" t="n"/>
      <c r="C836" s="14" t="n"/>
      <c r="D836" s="14">
        <f>IF(C836="","",IFERROR(VLOOKUP(C836,Listas!$A$6:$B$45,2,FALSE),"Conta não cadastrada"))</f>
        <v/>
      </c>
      <c r="E836" s="15" t="n"/>
    </row>
    <row r="837">
      <c r="A837" s="13" t="n"/>
      <c r="B837" s="14" t="n"/>
      <c r="C837" s="14" t="n"/>
      <c r="D837" s="14">
        <f>IF(C837="","",IFERROR(VLOOKUP(C837,Listas!$A$6:$B$45,2,FALSE),"Conta não cadastrada"))</f>
        <v/>
      </c>
      <c r="E837" s="15" t="n"/>
    </row>
    <row r="838">
      <c r="A838" s="13" t="n"/>
      <c r="B838" s="14" t="n"/>
      <c r="C838" s="14" t="n"/>
      <c r="D838" s="14">
        <f>IF(C838="","",IFERROR(VLOOKUP(C838,Listas!$A$6:$B$45,2,FALSE),"Conta não cadastrada"))</f>
        <v/>
      </c>
      <c r="E838" s="15" t="n"/>
    </row>
    <row r="839">
      <c r="A839" s="13" t="n"/>
      <c r="B839" s="14" t="n"/>
      <c r="C839" s="14" t="n"/>
      <c r="D839" s="14">
        <f>IF(C839="","",IFERROR(VLOOKUP(C839,Listas!$A$6:$B$45,2,FALSE),"Conta não cadastrada"))</f>
        <v/>
      </c>
      <c r="E839" s="15" t="n"/>
    </row>
    <row r="840">
      <c r="A840" s="13" t="n"/>
      <c r="B840" s="14" t="n"/>
      <c r="C840" s="14" t="n"/>
      <c r="D840" s="14">
        <f>IF(C840="","",IFERROR(VLOOKUP(C840,Listas!$A$6:$B$45,2,FALSE),"Conta não cadastrada"))</f>
        <v/>
      </c>
      <c r="E840" s="15" t="n"/>
    </row>
    <row r="841">
      <c r="A841" s="13" t="n"/>
      <c r="B841" s="14" t="n"/>
      <c r="C841" s="14" t="n"/>
      <c r="D841" s="14">
        <f>IF(C841="","",IFERROR(VLOOKUP(C841,Listas!$A$6:$B$45,2,FALSE),"Conta não cadastrada"))</f>
        <v/>
      </c>
      <c r="E841" s="15" t="n"/>
    </row>
    <row r="842">
      <c r="A842" s="13" t="n"/>
      <c r="B842" s="14" t="n"/>
      <c r="C842" s="14" t="n"/>
      <c r="D842" s="14">
        <f>IF(C842="","",IFERROR(VLOOKUP(C842,Listas!$A$6:$B$45,2,FALSE),"Conta não cadastrada"))</f>
        <v/>
      </c>
      <c r="E842" s="15" t="n"/>
    </row>
    <row r="843">
      <c r="A843" s="13" t="n"/>
      <c r="B843" s="14" t="n"/>
      <c r="C843" s="14" t="n"/>
      <c r="D843" s="14">
        <f>IF(C843="","",IFERROR(VLOOKUP(C843,Listas!$A$6:$B$45,2,FALSE),"Conta não cadastrada"))</f>
        <v/>
      </c>
      <c r="E843" s="15" t="n"/>
    </row>
    <row r="844">
      <c r="A844" s="13" t="n"/>
      <c r="B844" s="14" t="n"/>
      <c r="C844" s="14" t="n"/>
      <c r="D844" s="14">
        <f>IF(C844="","",IFERROR(VLOOKUP(C844,Listas!$A$6:$B$45,2,FALSE),"Conta não cadastrada"))</f>
        <v/>
      </c>
      <c r="E844" s="15" t="n"/>
    </row>
    <row r="845">
      <c r="A845" s="13" t="n"/>
      <c r="B845" s="14" t="n"/>
      <c r="C845" s="14" t="n"/>
      <c r="D845" s="14">
        <f>IF(C845="","",IFERROR(VLOOKUP(C845,Listas!$A$6:$B$45,2,FALSE),"Conta não cadastrada"))</f>
        <v/>
      </c>
      <c r="E845" s="15" t="n"/>
    </row>
    <row r="846">
      <c r="A846" s="13" t="n"/>
      <c r="B846" s="14" t="n"/>
      <c r="C846" s="14" t="n"/>
      <c r="D846" s="14">
        <f>IF(C846="","",IFERROR(VLOOKUP(C846,Listas!$A$6:$B$45,2,FALSE),"Conta não cadastrada"))</f>
        <v/>
      </c>
      <c r="E846" s="15" t="n"/>
    </row>
    <row r="847">
      <c r="A847" s="13" t="n"/>
      <c r="B847" s="14" t="n"/>
      <c r="C847" s="14" t="n"/>
      <c r="D847" s="14">
        <f>IF(C847="","",IFERROR(VLOOKUP(C847,Listas!$A$6:$B$45,2,FALSE),"Conta não cadastrada"))</f>
        <v/>
      </c>
      <c r="E847" s="15" t="n"/>
    </row>
    <row r="848">
      <c r="A848" s="13" t="n"/>
      <c r="B848" s="14" t="n"/>
      <c r="C848" s="14" t="n"/>
      <c r="D848" s="14">
        <f>IF(C848="","",IFERROR(VLOOKUP(C848,Listas!$A$6:$B$45,2,FALSE),"Conta não cadastrada"))</f>
        <v/>
      </c>
      <c r="E848" s="15" t="n"/>
    </row>
    <row r="849">
      <c r="A849" s="13" t="n"/>
      <c r="B849" s="14" t="n"/>
      <c r="C849" s="14" t="n"/>
      <c r="D849" s="14">
        <f>IF(C849="","",IFERROR(VLOOKUP(C849,Listas!$A$6:$B$45,2,FALSE),"Conta não cadastrada"))</f>
        <v/>
      </c>
      <c r="E849" s="15" t="n"/>
    </row>
    <row r="850">
      <c r="A850" s="13" t="n"/>
      <c r="B850" s="14" t="n"/>
      <c r="C850" s="14" t="n"/>
      <c r="D850" s="14">
        <f>IF(C850="","",IFERROR(VLOOKUP(C850,Listas!$A$6:$B$45,2,FALSE),"Conta não cadastrada"))</f>
        <v/>
      </c>
      <c r="E850" s="15" t="n"/>
    </row>
    <row r="851">
      <c r="A851" s="13" t="n"/>
      <c r="B851" s="14" t="n"/>
      <c r="C851" s="14" t="n"/>
      <c r="D851" s="14">
        <f>IF(C851="","",IFERROR(VLOOKUP(C851,Listas!$A$6:$B$45,2,FALSE),"Conta não cadastrada"))</f>
        <v/>
      </c>
      <c r="E851" s="15" t="n"/>
    </row>
    <row r="852">
      <c r="A852" s="13" t="n"/>
      <c r="B852" s="14" t="n"/>
      <c r="C852" s="14" t="n"/>
      <c r="D852" s="14">
        <f>IF(C852="","",IFERROR(VLOOKUP(C852,Listas!$A$6:$B$45,2,FALSE),"Conta não cadastrada"))</f>
        <v/>
      </c>
      <c r="E852" s="15" t="n"/>
    </row>
    <row r="853">
      <c r="A853" s="13" t="n"/>
      <c r="B853" s="14" t="n"/>
      <c r="C853" s="14" t="n"/>
      <c r="D853" s="14">
        <f>IF(C853="","",IFERROR(VLOOKUP(C853,Listas!$A$6:$B$45,2,FALSE),"Conta não cadastrada"))</f>
        <v/>
      </c>
      <c r="E853" s="15" t="n"/>
    </row>
    <row r="854">
      <c r="A854" s="13" t="n"/>
      <c r="B854" s="14" t="n"/>
      <c r="C854" s="14" t="n"/>
      <c r="D854" s="14">
        <f>IF(C854="","",IFERROR(VLOOKUP(C854,Listas!$A$6:$B$45,2,FALSE),"Conta não cadastrada"))</f>
        <v/>
      </c>
      <c r="E854" s="15" t="n"/>
    </row>
    <row r="855">
      <c r="A855" s="13" t="n"/>
      <c r="B855" s="14" t="n"/>
      <c r="C855" s="14" t="n"/>
      <c r="D855" s="14">
        <f>IF(C855="","",IFERROR(VLOOKUP(C855,Listas!$A$6:$B$45,2,FALSE),"Conta não cadastrada"))</f>
        <v/>
      </c>
      <c r="E855" s="15" t="n"/>
    </row>
    <row r="856">
      <c r="A856" s="13" t="n"/>
      <c r="B856" s="14" t="n"/>
      <c r="C856" s="14" t="n"/>
      <c r="D856" s="14">
        <f>IF(C856="","",IFERROR(VLOOKUP(C856,Listas!$A$6:$B$45,2,FALSE),"Conta não cadastrada"))</f>
        <v/>
      </c>
      <c r="E856" s="15" t="n"/>
    </row>
    <row r="857">
      <c r="A857" s="13" t="n"/>
      <c r="B857" s="14" t="n"/>
      <c r="C857" s="14" t="n"/>
      <c r="D857" s="14">
        <f>IF(C857="","",IFERROR(VLOOKUP(C857,Listas!$A$6:$B$45,2,FALSE),"Conta não cadastrada"))</f>
        <v/>
      </c>
      <c r="E857" s="15" t="n"/>
    </row>
    <row r="858">
      <c r="A858" s="13" t="n"/>
      <c r="B858" s="14" t="n"/>
      <c r="C858" s="14" t="n"/>
      <c r="D858" s="14">
        <f>IF(C858="","",IFERROR(VLOOKUP(C858,Listas!$A$6:$B$45,2,FALSE),"Conta não cadastrada"))</f>
        <v/>
      </c>
      <c r="E858" s="15" t="n"/>
    </row>
    <row r="859">
      <c r="A859" s="13" t="n"/>
      <c r="B859" s="14" t="n"/>
      <c r="C859" s="14" t="n"/>
      <c r="D859" s="14">
        <f>IF(C859="","",IFERROR(VLOOKUP(C859,Listas!$A$6:$B$45,2,FALSE),"Conta não cadastrada"))</f>
        <v/>
      </c>
      <c r="E859" s="15" t="n"/>
    </row>
    <row r="860">
      <c r="A860" s="13" t="n"/>
      <c r="B860" s="14" t="n"/>
      <c r="C860" s="14" t="n"/>
      <c r="D860" s="14">
        <f>IF(C860="","",IFERROR(VLOOKUP(C860,Listas!$A$6:$B$45,2,FALSE),"Conta não cadastrada"))</f>
        <v/>
      </c>
      <c r="E860" s="15" t="n"/>
    </row>
    <row r="861">
      <c r="A861" s="13" t="n"/>
      <c r="B861" s="14" t="n"/>
      <c r="C861" s="14" t="n"/>
      <c r="D861" s="14">
        <f>IF(C861="","",IFERROR(VLOOKUP(C861,Listas!$A$6:$B$45,2,FALSE),"Conta não cadastrada"))</f>
        <v/>
      </c>
      <c r="E861" s="15" t="n"/>
    </row>
    <row r="862">
      <c r="A862" s="13" t="n"/>
      <c r="B862" s="14" t="n"/>
      <c r="C862" s="14" t="n"/>
      <c r="D862" s="14">
        <f>IF(C862="","",IFERROR(VLOOKUP(C862,Listas!$A$6:$B$45,2,FALSE),"Conta não cadastrada"))</f>
        <v/>
      </c>
      <c r="E862" s="15" t="n"/>
    </row>
    <row r="863">
      <c r="A863" s="13" t="n"/>
      <c r="B863" s="14" t="n"/>
      <c r="C863" s="14" t="n"/>
      <c r="D863" s="14">
        <f>IF(C863="","",IFERROR(VLOOKUP(C863,Listas!$A$6:$B$45,2,FALSE),"Conta não cadastrada"))</f>
        <v/>
      </c>
      <c r="E863" s="15" t="n"/>
    </row>
    <row r="864">
      <c r="A864" s="13" t="n"/>
      <c r="B864" s="14" t="n"/>
      <c r="C864" s="14" t="n"/>
      <c r="D864" s="14">
        <f>IF(C864="","",IFERROR(VLOOKUP(C864,Listas!$A$6:$B$45,2,FALSE),"Conta não cadastrada"))</f>
        <v/>
      </c>
      <c r="E864" s="15" t="n"/>
    </row>
    <row r="865">
      <c r="A865" s="13" t="n"/>
      <c r="B865" s="14" t="n"/>
      <c r="C865" s="14" t="n"/>
      <c r="D865" s="14">
        <f>IF(C865="","",IFERROR(VLOOKUP(C865,Listas!$A$6:$B$45,2,FALSE),"Conta não cadastrada"))</f>
        <v/>
      </c>
      <c r="E865" s="15" t="n"/>
    </row>
    <row r="866">
      <c r="A866" s="13" t="n"/>
      <c r="B866" s="14" t="n"/>
      <c r="C866" s="14" t="n"/>
      <c r="D866" s="14">
        <f>IF(C866="","",IFERROR(VLOOKUP(C866,Listas!$A$6:$B$45,2,FALSE),"Conta não cadastrada"))</f>
        <v/>
      </c>
      <c r="E866" s="15" t="n"/>
    </row>
    <row r="867">
      <c r="A867" s="13" t="n"/>
      <c r="B867" s="14" t="n"/>
      <c r="C867" s="14" t="n"/>
      <c r="D867" s="14">
        <f>IF(C867="","",IFERROR(VLOOKUP(C867,Listas!$A$6:$B$45,2,FALSE),"Conta não cadastrada"))</f>
        <v/>
      </c>
      <c r="E867" s="15" t="n"/>
    </row>
    <row r="868">
      <c r="A868" s="13" t="n"/>
      <c r="B868" s="14" t="n"/>
      <c r="C868" s="14" t="n"/>
      <c r="D868" s="14">
        <f>IF(C868="","",IFERROR(VLOOKUP(C868,Listas!$A$6:$B$45,2,FALSE),"Conta não cadastrada"))</f>
        <v/>
      </c>
      <c r="E868" s="15" t="n"/>
    </row>
    <row r="869">
      <c r="A869" s="13" t="n"/>
      <c r="B869" s="14" t="n"/>
      <c r="C869" s="14" t="n"/>
      <c r="D869" s="14">
        <f>IF(C869="","",IFERROR(VLOOKUP(C869,Listas!$A$6:$B$45,2,FALSE),"Conta não cadastrada"))</f>
        <v/>
      </c>
      <c r="E869" s="15" t="n"/>
    </row>
    <row r="870">
      <c r="A870" s="13" t="n"/>
      <c r="B870" s="14" t="n"/>
      <c r="C870" s="14" t="n"/>
      <c r="D870" s="14">
        <f>IF(C870="","",IFERROR(VLOOKUP(C870,Listas!$A$6:$B$45,2,FALSE),"Conta não cadastrada"))</f>
        <v/>
      </c>
      <c r="E870" s="15" t="n"/>
    </row>
    <row r="871">
      <c r="A871" s="13" t="n"/>
      <c r="B871" s="14" t="n"/>
      <c r="C871" s="14" t="n"/>
      <c r="D871" s="14">
        <f>IF(C871="","",IFERROR(VLOOKUP(C871,Listas!$A$6:$B$45,2,FALSE),"Conta não cadastrada"))</f>
        <v/>
      </c>
      <c r="E871" s="15" t="n"/>
    </row>
    <row r="872">
      <c r="A872" s="13" t="n"/>
      <c r="B872" s="14" t="n"/>
      <c r="C872" s="14" t="n"/>
      <c r="D872" s="14">
        <f>IF(C872="","",IFERROR(VLOOKUP(C872,Listas!$A$6:$B$45,2,FALSE),"Conta não cadastrada"))</f>
        <v/>
      </c>
      <c r="E872" s="15" t="n"/>
    </row>
    <row r="873">
      <c r="A873" s="13" t="n"/>
      <c r="B873" s="14" t="n"/>
      <c r="C873" s="14" t="n"/>
      <c r="D873" s="14">
        <f>IF(C873="","",IFERROR(VLOOKUP(C873,Listas!$A$6:$B$45,2,FALSE),"Conta não cadastrada"))</f>
        <v/>
      </c>
      <c r="E873" s="15" t="n"/>
    </row>
    <row r="874">
      <c r="A874" s="13" t="n"/>
      <c r="B874" s="14" t="n"/>
      <c r="C874" s="14" t="n"/>
      <c r="D874" s="14">
        <f>IF(C874="","",IFERROR(VLOOKUP(C874,Listas!$A$6:$B$45,2,FALSE),"Conta não cadastrada"))</f>
        <v/>
      </c>
      <c r="E874" s="15" t="n"/>
    </row>
    <row r="875">
      <c r="A875" s="13" t="n"/>
      <c r="B875" s="14" t="n"/>
      <c r="C875" s="14" t="n"/>
      <c r="D875" s="14">
        <f>IF(C875="","",IFERROR(VLOOKUP(C875,Listas!$A$6:$B$45,2,FALSE),"Conta não cadastrada"))</f>
        <v/>
      </c>
      <c r="E875" s="15" t="n"/>
    </row>
    <row r="876">
      <c r="A876" s="13" t="n"/>
      <c r="B876" s="14" t="n"/>
      <c r="C876" s="14" t="n"/>
      <c r="D876" s="14">
        <f>IF(C876="","",IFERROR(VLOOKUP(C876,Listas!$A$6:$B$45,2,FALSE),"Conta não cadastrada"))</f>
        <v/>
      </c>
      <c r="E876" s="15" t="n"/>
    </row>
    <row r="877">
      <c r="A877" s="13" t="n"/>
      <c r="B877" s="14" t="n"/>
      <c r="C877" s="14" t="n"/>
      <c r="D877" s="14">
        <f>IF(C877="","",IFERROR(VLOOKUP(C877,Listas!$A$6:$B$45,2,FALSE),"Conta não cadastrada"))</f>
        <v/>
      </c>
      <c r="E877" s="15" t="n"/>
    </row>
    <row r="878">
      <c r="A878" s="13" t="n"/>
      <c r="B878" s="14" t="n"/>
      <c r="C878" s="14" t="n"/>
      <c r="D878" s="14">
        <f>IF(C878="","",IFERROR(VLOOKUP(C878,Listas!$A$6:$B$45,2,FALSE),"Conta não cadastrada"))</f>
        <v/>
      </c>
      <c r="E878" s="15" t="n"/>
    </row>
    <row r="879">
      <c r="A879" s="13" t="n"/>
      <c r="B879" s="14" t="n"/>
      <c r="C879" s="14" t="n"/>
      <c r="D879" s="14">
        <f>IF(C879="","",IFERROR(VLOOKUP(C879,Listas!$A$6:$B$45,2,FALSE),"Conta não cadastrada"))</f>
        <v/>
      </c>
      <c r="E879" s="15" t="n"/>
    </row>
    <row r="880">
      <c r="A880" s="13" t="n"/>
      <c r="B880" s="14" t="n"/>
      <c r="C880" s="14" t="n"/>
      <c r="D880" s="14">
        <f>IF(C880="","",IFERROR(VLOOKUP(C880,Listas!$A$6:$B$45,2,FALSE),"Conta não cadastrada"))</f>
        <v/>
      </c>
      <c r="E880" s="15" t="n"/>
    </row>
    <row r="881">
      <c r="A881" s="13" t="n"/>
      <c r="B881" s="14" t="n"/>
      <c r="C881" s="14" t="n"/>
      <c r="D881" s="14">
        <f>IF(C881="","",IFERROR(VLOOKUP(C881,Listas!$A$6:$B$45,2,FALSE),"Conta não cadastrada"))</f>
        <v/>
      </c>
      <c r="E881" s="15" t="n"/>
    </row>
    <row r="882">
      <c r="A882" s="13" t="n"/>
      <c r="B882" s="14" t="n"/>
      <c r="C882" s="14" t="n"/>
      <c r="D882" s="14">
        <f>IF(C882="","",IFERROR(VLOOKUP(C882,Listas!$A$6:$B$45,2,FALSE),"Conta não cadastrada"))</f>
        <v/>
      </c>
      <c r="E882" s="15" t="n"/>
    </row>
    <row r="883">
      <c r="A883" s="13" t="n"/>
      <c r="B883" s="14" t="n"/>
      <c r="C883" s="14" t="n"/>
      <c r="D883" s="14">
        <f>IF(C883="","",IFERROR(VLOOKUP(C883,Listas!$A$6:$B$45,2,FALSE),"Conta não cadastrada"))</f>
        <v/>
      </c>
      <c r="E883" s="15" t="n"/>
    </row>
    <row r="884">
      <c r="A884" s="13" t="n"/>
      <c r="B884" s="14" t="n"/>
      <c r="C884" s="14" t="n"/>
      <c r="D884" s="14">
        <f>IF(C884="","",IFERROR(VLOOKUP(C884,Listas!$A$6:$B$45,2,FALSE),"Conta não cadastrada"))</f>
        <v/>
      </c>
      <c r="E884" s="15" t="n"/>
    </row>
    <row r="885">
      <c r="A885" s="13" t="n"/>
      <c r="B885" s="14" t="n"/>
      <c r="C885" s="14" t="n"/>
      <c r="D885" s="14">
        <f>IF(C885="","",IFERROR(VLOOKUP(C885,Listas!$A$6:$B$45,2,FALSE),"Conta não cadastrada"))</f>
        <v/>
      </c>
      <c r="E885" s="15" t="n"/>
    </row>
    <row r="886">
      <c r="A886" s="13" t="n"/>
      <c r="B886" s="14" t="n"/>
      <c r="C886" s="14" t="n"/>
      <c r="D886" s="14">
        <f>IF(C886="","",IFERROR(VLOOKUP(C886,Listas!$A$6:$B$45,2,FALSE),"Conta não cadastrada"))</f>
        <v/>
      </c>
      <c r="E886" s="15" t="n"/>
    </row>
    <row r="887">
      <c r="A887" s="13" t="n"/>
      <c r="B887" s="14" t="n"/>
      <c r="C887" s="14" t="n"/>
      <c r="D887" s="14">
        <f>IF(C887="","",IFERROR(VLOOKUP(C887,Listas!$A$6:$B$45,2,FALSE),"Conta não cadastrada"))</f>
        <v/>
      </c>
      <c r="E887" s="15" t="n"/>
    </row>
    <row r="888">
      <c r="A888" s="13" t="n"/>
      <c r="B888" s="14" t="n"/>
      <c r="C888" s="14" t="n"/>
      <c r="D888" s="14">
        <f>IF(C888="","",IFERROR(VLOOKUP(C888,Listas!$A$6:$B$45,2,FALSE),"Conta não cadastrada"))</f>
        <v/>
      </c>
      <c r="E888" s="15" t="n"/>
    </row>
    <row r="889">
      <c r="A889" s="13" t="n"/>
      <c r="B889" s="14" t="n"/>
      <c r="C889" s="14" t="n"/>
      <c r="D889" s="14">
        <f>IF(C889="","",IFERROR(VLOOKUP(C889,Listas!$A$6:$B$45,2,FALSE),"Conta não cadastrada"))</f>
        <v/>
      </c>
      <c r="E889" s="15" t="n"/>
    </row>
    <row r="890">
      <c r="A890" s="13" t="n"/>
      <c r="B890" s="14" t="n"/>
      <c r="C890" s="14" t="n"/>
      <c r="D890" s="14">
        <f>IF(C890="","",IFERROR(VLOOKUP(C890,Listas!$A$6:$B$45,2,FALSE),"Conta não cadastrada"))</f>
        <v/>
      </c>
      <c r="E890" s="15" t="n"/>
    </row>
    <row r="891">
      <c r="A891" s="13" t="n"/>
      <c r="B891" s="14" t="n"/>
      <c r="C891" s="14" t="n"/>
      <c r="D891" s="14">
        <f>IF(C891="","",IFERROR(VLOOKUP(C891,Listas!$A$6:$B$45,2,FALSE),"Conta não cadastrada"))</f>
        <v/>
      </c>
      <c r="E891" s="15" t="n"/>
    </row>
    <row r="892">
      <c r="A892" s="13" t="n"/>
      <c r="B892" s="14" t="n"/>
      <c r="C892" s="14" t="n"/>
      <c r="D892" s="14">
        <f>IF(C892="","",IFERROR(VLOOKUP(C892,Listas!$A$6:$B$45,2,FALSE),"Conta não cadastrada"))</f>
        <v/>
      </c>
      <c r="E892" s="15" t="n"/>
    </row>
    <row r="893">
      <c r="A893" s="13" t="n"/>
      <c r="B893" s="14" t="n"/>
      <c r="C893" s="14" t="n"/>
      <c r="D893" s="14">
        <f>IF(C893="","",IFERROR(VLOOKUP(C893,Listas!$A$6:$B$45,2,FALSE),"Conta não cadastrada"))</f>
        <v/>
      </c>
      <c r="E893" s="15" t="n"/>
    </row>
    <row r="894">
      <c r="A894" s="13" t="n"/>
      <c r="B894" s="14" t="n"/>
      <c r="C894" s="14" t="n"/>
      <c r="D894" s="14">
        <f>IF(C894="","",IFERROR(VLOOKUP(C894,Listas!$A$6:$B$45,2,FALSE),"Conta não cadastrada"))</f>
        <v/>
      </c>
      <c r="E894" s="15" t="n"/>
    </row>
    <row r="895">
      <c r="A895" s="13" t="n"/>
      <c r="B895" s="14" t="n"/>
      <c r="C895" s="14" t="n"/>
      <c r="D895" s="14">
        <f>IF(C895="","",IFERROR(VLOOKUP(C895,Listas!$A$6:$B$45,2,FALSE),"Conta não cadastrada"))</f>
        <v/>
      </c>
      <c r="E895" s="15" t="n"/>
    </row>
    <row r="896">
      <c r="A896" s="13" t="n"/>
      <c r="B896" s="14" t="n"/>
      <c r="C896" s="14" t="n"/>
      <c r="D896" s="14">
        <f>IF(C896="","",IFERROR(VLOOKUP(C896,Listas!$A$6:$B$45,2,FALSE),"Conta não cadastrada"))</f>
        <v/>
      </c>
      <c r="E896" s="15" t="n"/>
    </row>
    <row r="897">
      <c r="A897" s="13" t="n"/>
      <c r="B897" s="14" t="n"/>
      <c r="C897" s="14" t="n"/>
      <c r="D897" s="14">
        <f>IF(C897="","",IFERROR(VLOOKUP(C897,Listas!$A$6:$B$45,2,FALSE),"Conta não cadastrada"))</f>
        <v/>
      </c>
      <c r="E897" s="15" t="n"/>
    </row>
    <row r="898">
      <c r="A898" s="13" t="n"/>
      <c r="B898" s="14" t="n"/>
      <c r="C898" s="14" t="n"/>
      <c r="D898" s="14">
        <f>IF(C898="","",IFERROR(VLOOKUP(C898,Listas!$A$6:$B$45,2,FALSE),"Conta não cadastrada"))</f>
        <v/>
      </c>
      <c r="E898" s="15" t="n"/>
    </row>
    <row r="899">
      <c r="A899" s="13" t="n"/>
      <c r="B899" s="14" t="n"/>
      <c r="C899" s="14" t="n"/>
      <c r="D899" s="14">
        <f>IF(C899="","",IFERROR(VLOOKUP(C899,Listas!$A$6:$B$45,2,FALSE),"Conta não cadastrada"))</f>
        <v/>
      </c>
      <c r="E899" s="15" t="n"/>
    </row>
    <row r="900">
      <c r="A900" s="13" t="n"/>
      <c r="B900" s="14" t="n"/>
      <c r="C900" s="14" t="n"/>
      <c r="D900" s="14">
        <f>IF(C900="","",IFERROR(VLOOKUP(C900,Listas!$A$6:$B$45,2,FALSE),"Conta não cadastrada"))</f>
        <v/>
      </c>
      <c r="E900" s="15" t="n"/>
    </row>
    <row r="901">
      <c r="A901" s="13" t="n"/>
      <c r="B901" s="14" t="n"/>
      <c r="C901" s="14" t="n"/>
      <c r="D901" s="14">
        <f>IF(C901="","",IFERROR(VLOOKUP(C901,Listas!$A$6:$B$45,2,FALSE),"Conta não cadastrada"))</f>
        <v/>
      </c>
      <c r="E901" s="15" t="n"/>
    </row>
    <row r="902">
      <c r="A902" s="13" t="n"/>
      <c r="B902" s="14" t="n"/>
      <c r="C902" s="14" t="n"/>
      <c r="D902" s="14">
        <f>IF(C902="","",IFERROR(VLOOKUP(C902,Listas!$A$6:$B$45,2,FALSE),"Conta não cadastrada"))</f>
        <v/>
      </c>
      <c r="E902" s="15" t="n"/>
    </row>
    <row r="903">
      <c r="A903" s="13" t="n"/>
      <c r="B903" s="14" t="n"/>
      <c r="C903" s="14" t="n"/>
      <c r="D903" s="14">
        <f>IF(C903="","",IFERROR(VLOOKUP(C903,Listas!$A$6:$B$45,2,FALSE),"Conta não cadastrada"))</f>
        <v/>
      </c>
      <c r="E903" s="15" t="n"/>
    </row>
    <row r="904">
      <c r="A904" s="13" t="n"/>
      <c r="B904" s="14" t="n"/>
      <c r="C904" s="14" t="n"/>
      <c r="D904" s="14">
        <f>IF(C904="","",IFERROR(VLOOKUP(C904,Listas!$A$6:$B$45,2,FALSE),"Conta não cadastrada"))</f>
        <v/>
      </c>
      <c r="E904" s="15" t="n"/>
    </row>
    <row r="905">
      <c r="A905" s="13" t="n"/>
      <c r="B905" s="14" t="n"/>
      <c r="C905" s="14" t="n"/>
      <c r="D905" s="14">
        <f>IF(C905="","",IFERROR(VLOOKUP(C905,Listas!$A$6:$B$45,2,FALSE),"Conta não cadastrada"))</f>
        <v/>
      </c>
      <c r="E905" s="15" t="n"/>
    </row>
    <row r="906">
      <c r="A906" s="13" t="n"/>
      <c r="B906" s="14" t="n"/>
      <c r="C906" s="14" t="n"/>
      <c r="D906" s="14">
        <f>IF(C906="","",IFERROR(VLOOKUP(C906,Listas!$A$6:$B$45,2,FALSE),"Conta não cadastrada"))</f>
        <v/>
      </c>
      <c r="E906" s="15" t="n"/>
    </row>
    <row r="907">
      <c r="A907" s="13" t="n"/>
      <c r="B907" s="14" t="n"/>
      <c r="C907" s="14" t="n"/>
      <c r="D907" s="14">
        <f>IF(C907="","",IFERROR(VLOOKUP(C907,Listas!$A$6:$B$45,2,FALSE),"Conta não cadastrada"))</f>
        <v/>
      </c>
      <c r="E907" s="15" t="n"/>
    </row>
    <row r="908">
      <c r="A908" s="13" t="n"/>
      <c r="B908" s="14" t="n"/>
      <c r="C908" s="14" t="n"/>
      <c r="D908" s="14">
        <f>IF(C908="","",IFERROR(VLOOKUP(C908,Listas!$A$6:$B$45,2,FALSE),"Conta não cadastrada"))</f>
        <v/>
      </c>
      <c r="E908" s="15" t="n"/>
    </row>
    <row r="909">
      <c r="A909" s="13" t="n"/>
      <c r="B909" s="14" t="n"/>
      <c r="C909" s="14" t="n"/>
      <c r="D909" s="14">
        <f>IF(C909="","",IFERROR(VLOOKUP(C909,Listas!$A$6:$B$45,2,FALSE),"Conta não cadastrada"))</f>
        <v/>
      </c>
      <c r="E909" s="15" t="n"/>
    </row>
    <row r="910">
      <c r="A910" s="13" t="n"/>
      <c r="B910" s="14" t="n"/>
      <c r="C910" s="14" t="n"/>
      <c r="D910" s="14">
        <f>IF(C910="","",IFERROR(VLOOKUP(C910,Listas!$A$6:$B$45,2,FALSE),"Conta não cadastrada"))</f>
        <v/>
      </c>
      <c r="E910" s="15" t="n"/>
    </row>
    <row r="911">
      <c r="A911" s="13" t="n"/>
      <c r="B911" s="14" t="n"/>
      <c r="C911" s="14" t="n"/>
      <c r="D911" s="14">
        <f>IF(C911="","",IFERROR(VLOOKUP(C911,Listas!$A$6:$B$45,2,FALSE),"Conta não cadastrada"))</f>
        <v/>
      </c>
      <c r="E911" s="15" t="n"/>
    </row>
    <row r="912">
      <c r="A912" s="13" t="n"/>
      <c r="B912" s="14" t="n"/>
      <c r="C912" s="14" t="n"/>
      <c r="D912" s="14">
        <f>IF(C912="","",IFERROR(VLOOKUP(C912,Listas!$A$6:$B$45,2,FALSE),"Conta não cadastrada"))</f>
        <v/>
      </c>
      <c r="E912" s="15" t="n"/>
    </row>
    <row r="913">
      <c r="A913" s="13" t="n"/>
      <c r="B913" s="14" t="n"/>
      <c r="C913" s="14" t="n"/>
      <c r="D913" s="14">
        <f>IF(C913="","",IFERROR(VLOOKUP(C913,Listas!$A$6:$B$45,2,FALSE),"Conta não cadastrada"))</f>
        <v/>
      </c>
      <c r="E913" s="15" t="n"/>
    </row>
    <row r="914">
      <c r="A914" s="13" t="n"/>
      <c r="B914" s="14" t="n"/>
      <c r="C914" s="14" t="n"/>
      <c r="D914" s="14">
        <f>IF(C914="","",IFERROR(VLOOKUP(C914,Listas!$A$6:$B$45,2,FALSE),"Conta não cadastrada"))</f>
        <v/>
      </c>
      <c r="E914" s="15" t="n"/>
    </row>
    <row r="915">
      <c r="A915" s="13" t="n"/>
      <c r="B915" s="14" t="n"/>
      <c r="C915" s="14" t="n"/>
      <c r="D915" s="14">
        <f>IF(C915="","",IFERROR(VLOOKUP(C915,Listas!$A$6:$B$45,2,FALSE),"Conta não cadastrada"))</f>
        <v/>
      </c>
      <c r="E915" s="15" t="n"/>
    </row>
    <row r="916">
      <c r="A916" s="13" t="n"/>
      <c r="B916" s="14" t="n"/>
      <c r="C916" s="14" t="n"/>
      <c r="D916" s="14">
        <f>IF(C916="","",IFERROR(VLOOKUP(C916,Listas!$A$6:$B$45,2,FALSE),"Conta não cadastrada"))</f>
        <v/>
      </c>
      <c r="E916" s="15" t="n"/>
    </row>
    <row r="917">
      <c r="A917" s="13" t="n"/>
      <c r="B917" s="14" t="n"/>
      <c r="C917" s="14" t="n"/>
      <c r="D917" s="14">
        <f>IF(C917="","",IFERROR(VLOOKUP(C917,Listas!$A$6:$B$45,2,FALSE),"Conta não cadastrada"))</f>
        <v/>
      </c>
      <c r="E917" s="15" t="n"/>
    </row>
    <row r="918">
      <c r="A918" s="13" t="n"/>
      <c r="B918" s="14" t="n"/>
      <c r="C918" s="14" t="n"/>
      <c r="D918" s="14">
        <f>IF(C918="","",IFERROR(VLOOKUP(C918,Listas!$A$6:$B$45,2,FALSE),"Conta não cadastrada"))</f>
        <v/>
      </c>
      <c r="E918" s="15" t="n"/>
    </row>
    <row r="919">
      <c r="A919" s="13" t="n"/>
      <c r="B919" s="14" t="n"/>
      <c r="C919" s="14" t="n"/>
      <c r="D919" s="14">
        <f>IF(C919="","",IFERROR(VLOOKUP(C919,Listas!$A$6:$B$45,2,FALSE),"Conta não cadastrada"))</f>
        <v/>
      </c>
      <c r="E919" s="15" t="n"/>
    </row>
    <row r="920">
      <c r="A920" s="13" t="n"/>
      <c r="B920" s="14" t="n"/>
      <c r="C920" s="14" t="n"/>
      <c r="D920" s="14">
        <f>IF(C920="","",IFERROR(VLOOKUP(C920,Listas!$A$6:$B$45,2,FALSE),"Conta não cadastrada"))</f>
        <v/>
      </c>
      <c r="E920" s="15" t="n"/>
    </row>
    <row r="921">
      <c r="A921" s="13" t="n"/>
      <c r="B921" s="14" t="n"/>
      <c r="C921" s="14" t="n"/>
      <c r="D921" s="14">
        <f>IF(C921="","",IFERROR(VLOOKUP(C921,Listas!$A$6:$B$45,2,FALSE),"Conta não cadastrada"))</f>
        <v/>
      </c>
      <c r="E921" s="15" t="n"/>
    </row>
    <row r="922">
      <c r="A922" s="13" t="n"/>
      <c r="B922" s="14" t="n"/>
      <c r="C922" s="14" t="n"/>
      <c r="D922" s="14">
        <f>IF(C922="","",IFERROR(VLOOKUP(C922,Listas!$A$6:$B$45,2,FALSE),"Conta não cadastrada"))</f>
        <v/>
      </c>
      <c r="E922" s="15" t="n"/>
    </row>
    <row r="923">
      <c r="A923" s="13" t="n"/>
      <c r="B923" s="14" t="n"/>
      <c r="C923" s="14" t="n"/>
      <c r="D923" s="14">
        <f>IF(C923="","",IFERROR(VLOOKUP(C923,Listas!$A$6:$B$45,2,FALSE),"Conta não cadastrada"))</f>
        <v/>
      </c>
      <c r="E923" s="15" t="n"/>
    </row>
    <row r="924">
      <c r="A924" s="13" t="n"/>
      <c r="B924" s="14" t="n"/>
      <c r="C924" s="14" t="n"/>
      <c r="D924" s="14">
        <f>IF(C924="","",IFERROR(VLOOKUP(C924,Listas!$A$6:$B$45,2,FALSE),"Conta não cadastrada"))</f>
        <v/>
      </c>
      <c r="E924" s="15" t="n"/>
    </row>
    <row r="925">
      <c r="A925" s="13" t="n"/>
      <c r="B925" s="14" t="n"/>
      <c r="C925" s="14" t="n"/>
      <c r="D925" s="14">
        <f>IF(C925="","",IFERROR(VLOOKUP(C925,Listas!$A$6:$B$45,2,FALSE),"Conta não cadastrada"))</f>
        <v/>
      </c>
      <c r="E925" s="15" t="n"/>
    </row>
    <row r="926">
      <c r="A926" s="13" t="n"/>
      <c r="B926" s="14" t="n"/>
      <c r="C926" s="14" t="n"/>
      <c r="D926" s="14">
        <f>IF(C926="","",IFERROR(VLOOKUP(C926,Listas!$A$6:$B$45,2,FALSE),"Conta não cadastrada"))</f>
        <v/>
      </c>
      <c r="E926" s="15" t="n"/>
    </row>
    <row r="927">
      <c r="A927" s="13" t="n"/>
      <c r="B927" s="14" t="n"/>
      <c r="C927" s="14" t="n"/>
      <c r="D927" s="14">
        <f>IF(C927="","",IFERROR(VLOOKUP(C927,Listas!$A$6:$B$45,2,FALSE),"Conta não cadastrada"))</f>
        <v/>
      </c>
      <c r="E927" s="15" t="n"/>
    </row>
    <row r="928">
      <c r="A928" s="13" t="n"/>
      <c r="B928" s="14" t="n"/>
      <c r="C928" s="14" t="n"/>
      <c r="D928" s="14">
        <f>IF(C928="","",IFERROR(VLOOKUP(C928,Listas!$A$6:$B$45,2,FALSE),"Conta não cadastrada"))</f>
        <v/>
      </c>
      <c r="E928" s="15" t="n"/>
    </row>
    <row r="929">
      <c r="A929" s="13" t="n"/>
      <c r="B929" s="14" t="n"/>
      <c r="C929" s="14" t="n"/>
      <c r="D929" s="14">
        <f>IF(C929="","",IFERROR(VLOOKUP(C929,Listas!$A$6:$B$45,2,FALSE),"Conta não cadastrada"))</f>
        <v/>
      </c>
      <c r="E929" s="15" t="n"/>
    </row>
    <row r="930">
      <c r="A930" s="13" t="n"/>
      <c r="B930" s="14" t="n"/>
      <c r="C930" s="14" t="n"/>
      <c r="D930" s="14">
        <f>IF(C930="","",IFERROR(VLOOKUP(C930,Listas!$A$6:$B$45,2,FALSE),"Conta não cadastrada"))</f>
        <v/>
      </c>
      <c r="E930" s="15" t="n"/>
    </row>
    <row r="931">
      <c r="A931" s="13" t="n"/>
      <c r="B931" s="14" t="n"/>
      <c r="C931" s="14" t="n"/>
      <c r="D931" s="14">
        <f>IF(C931="","",IFERROR(VLOOKUP(C931,Listas!$A$6:$B$45,2,FALSE),"Conta não cadastrada"))</f>
        <v/>
      </c>
      <c r="E931" s="15" t="n"/>
    </row>
    <row r="932">
      <c r="A932" s="13" t="n"/>
      <c r="B932" s="14" t="n"/>
      <c r="C932" s="14" t="n"/>
      <c r="D932" s="14">
        <f>IF(C932="","",IFERROR(VLOOKUP(C932,Listas!$A$6:$B$45,2,FALSE),"Conta não cadastrada"))</f>
        <v/>
      </c>
      <c r="E932" s="15" t="n"/>
    </row>
    <row r="933">
      <c r="A933" s="13" t="n"/>
      <c r="B933" s="14" t="n"/>
      <c r="C933" s="14" t="n"/>
      <c r="D933" s="14">
        <f>IF(C933="","",IFERROR(VLOOKUP(C933,Listas!$A$6:$B$45,2,FALSE),"Conta não cadastrada"))</f>
        <v/>
      </c>
      <c r="E933" s="15" t="n"/>
    </row>
    <row r="934">
      <c r="A934" s="13" t="n"/>
      <c r="B934" s="14" t="n"/>
      <c r="C934" s="14" t="n"/>
      <c r="D934" s="14">
        <f>IF(C934="","",IFERROR(VLOOKUP(C934,Listas!$A$6:$B$45,2,FALSE),"Conta não cadastrada"))</f>
        <v/>
      </c>
      <c r="E934" s="15" t="n"/>
    </row>
    <row r="935">
      <c r="A935" s="13" t="n"/>
      <c r="B935" s="14" t="n"/>
      <c r="C935" s="14" t="n"/>
      <c r="D935" s="14">
        <f>IF(C935="","",IFERROR(VLOOKUP(C935,Listas!$A$6:$B$45,2,FALSE),"Conta não cadastrada"))</f>
        <v/>
      </c>
      <c r="E935" s="15" t="n"/>
    </row>
    <row r="936">
      <c r="A936" s="13" t="n"/>
      <c r="B936" s="14" t="n"/>
      <c r="C936" s="14" t="n"/>
      <c r="D936" s="14">
        <f>IF(C936="","",IFERROR(VLOOKUP(C936,Listas!$A$6:$B$45,2,FALSE),"Conta não cadastrada"))</f>
        <v/>
      </c>
      <c r="E936" s="15" t="n"/>
    </row>
    <row r="937">
      <c r="A937" s="13" t="n"/>
      <c r="B937" s="14" t="n"/>
      <c r="C937" s="14" t="n"/>
      <c r="D937" s="14">
        <f>IF(C937="","",IFERROR(VLOOKUP(C937,Listas!$A$6:$B$45,2,FALSE),"Conta não cadastrada"))</f>
        <v/>
      </c>
      <c r="E937" s="15" t="n"/>
    </row>
    <row r="938">
      <c r="A938" s="13" t="n"/>
      <c r="B938" s="14" t="n"/>
      <c r="C938" s="14" t="n"/>
      <c r="D938" s="14">
        <f>IF(C938="","",IFERROR(VLOOKUP(C938,Listas!$A$6:$B$45,2,FALSE),"Conta não cadastrada"))</f>
        <v/>
      </c>
      <c r="E938" s="15" t="n"/>
    </row>
    <row r="939">
      <c r="A939" s="13" t="n"/>
      <c r="B939" s="14" t="n"/>
      <c r="C939" s="14" t="n"/>
      <c r="D939" s="14">
        <f>IF(C939="","",IFERROR(VLOOKUP(C939,Listas!$A$6:$B$45,2,FALSE),"Conta não cadastrada"))</f>
        <v/>
      </c>
      <c r="E939" s="15" t="n"/>
    </row>
    <row r="940">
      <c r="A940" s="13" t="n"/>
      <c r="B940" s="14" t="n"/>
      <c r="C940" s="14" t="n"/>
      <c r="D940" s="14">
        <f>IF(C940="","",IFERROR(VLOOKUP(C940,Listas!$A$6:$B$45,2,FALSE),"Conta não cadastrada"))</f>
        <v/>
      </c>
      <c r="E940" s="15" t="n"/>
    </row>
    <row r="941">
      <c r="A941" s="13" t="n"/>
      <c r="B941" s="14" t="n"/>
      <c r="C941" s="14" t="n"/>
      <c r="D941" s="14">
        <f>IF(C941="","",IFERROR(VLOOKUP(C941,Listas!$A$6:$B$45,2,FALSE),"Conta não cadastrada"))</f>
        <v/>
      </c>
      <c r="E941" s="15" t="n"/>
    </row>
    <row r="942">
      <c r="A942" s="13" t="n"/>
      <c r="B942" s="14" t="n"/>
      <c r="C942" s="14" t="n"/>
      <c r="D942" s="14">
        <f>IF(C942="","",IFERROR(VLOOKUP(C942,Listas!$A$6:$B$45,2,FALSE),"Conta não cadastrada"))</f>
        <v/>
      </c>
      <c r="E942" s="15" t="n"/>
    </row>
    <row r="943">
      <c r="A943" s="13" t="n"/>
      <c r="B943" s="14" t="n"/>
      <c r="C943" s="14" t="n"/>
      <c r="D943" s="14">
        <f>IF(C943="","",IFERROR(VLOOKUP(C943,Listas!$A$6:$B$45,2,FALSE),"Conta não cadastrada"))</f>
        <v/>
      </c>
      <c r="E943" s="15" t="n"/>
    </row>
    <row r="944">
      <c r="A944" s="13" t="n"/>
      <c r="B944" s="14" t="n"/>
      <c r="C944" s="14" t="n"/>
      <c r="D944" s="14">
        <f>IF(C944="","",IFERROR(VLOOKUP(C944,Listas!$A$6:$B$45,2,FALSE),"Conta não cadastrada"))</f>
        <v/>
      </c>
      <c r="E944" s="15" t="n"/>
    </row>
    <row r="945">
      <c r="A945" s="13" t="n"/>
      <c r="B945" s="14" t="n"/>
      <c r="C945" s="14" t="n"/>
      <c r="D945" s="14">
        <f>IF(C945="","",IFERROR(VLOOKUP(C945,Listas!$A$6:$B$45,2,FALSE),"Conta não cadastrada"))</f>
        <v/>
      </c>
      <c r="E945" s="15" t="n"/>
    </row>
    <row r="946">
      <c r="A946" s="13" t="n"/>
      <c r="B946" s="14" t="n"/>
      <c r="C946" s="14" t="n"/>
      <c r="D946" s="14">
        <f>IF(C946="","",IFERROR(VLOOKUP(C946,Listas!$A$6:$B$45,2,FALSE),"Conta não cadastrada"))</f>
        <v/>
      </c>
      <c r="E946" s="15" t="n"/>
    </row>
    <row r="947">
      <c r="A947" s="13" t="n"/>
      <c r="B947" s="14" t="n"/>
      <c r="C947" s="14" t="n"/>
      <c r="D947" s="14">
        <f>IF(C947="","",IFERROR(VLOOKUP(C947,Listas!$A$6:$B$45,2,FALSE),"Conta não cadastrada"))</f>
        <v/>
      </c>
      <c r="E947" s="15" t="n"/>
    </row>
    <row r="948">
      <c r="A948" s="13" t="n"/>
      <c r="B948" s="14" t="n"/>
      <c r="C948" s="14" t="n"/>
      <c r="D948" s="14">
        <f>IF(C948="","",IFERROR(VLOOKUP(C948,Listas!$A$6:$B$45,2,FALSE),"Conta não cadastrada"))</f>
        <v/>
      </c>
      <c r="E948" s="15" t="n"/>
    </row>
    <row r="949">
      <c r="A949" s="13" t="n"/>
      <c r="B949" s="14" t="n"/>
      <c r="C949" s="14" t="n"/>
      <c r="D949" s="14">
        <f>IF(C949="","",IFERROR(VLOOKUP(C949,Listas!$A$6:$B$45,2,FALSE),"Conta não cadastrada"))</f>
        <v/>
      </c>
      <c r="E949" s="15" t="n"/>
    </row>
    <row r="950">
      <c r="A950" s="13" t="n"/>
      <c r="B950" s="14" t="n"/>
      <c r="C950" s="14" t="n"/>
      <c r="D950" s="14">
        <f>IF(C950="","",IFERROR(VLOOKUP(C950,Listas!$A$6:$B$45,2,FALSE),"Conta não cadastrada"))</f>
        <v/>
      </c>
      <c r="E950" s="15" t="n"/>
    </row>
    <row r="951">
      <c r="A951" s="13" t="n"/>
      <c r="B951" s="14" t="n"/>
      <c r="C951" s="14" t="n"/>
      <c r="D951" s="14">
        <f>IF(C951="","",IFERROR(VLOOKUP(C951,Listas!$A$6:$B$45,2,FALSE),"Conta não cadastrada"))</f>
        <v/>
      </c>
      <c r="E951" s="15" t="n"/>
    </row>
    <row r="952">
      <c r="A952" s="13" t="n"/>
      <c r="B952" s="14" t="n"/>
      <c r="C952" s="14" t="n"/>
      <c r="D952" s="14">
        <f>IF(C952="","",IFERROR(VLOOKUP(C952,Listas!$A$6:$B$45,2,FALSE),"Conta não cadastrada"))</f>
        <v/>
      </c>
      <c r="E952" s="15" t="n"/>
    </row>
    <row r="953">
      <c r="A953" s="13" t="n"/>
      <c r="B953" s="14" t="n"/>
      <c r="C953" s="14" t="n"/>
      <c r="D953" s="14">
        <f>IF(C953="","",IFERROR(VLOOKUP(C953,Listas!$A$6:$B$45,2,FALSE),"Conta não cadastrada"))</f>
        <v/>
      </c>
      <c r="E953" s="15" t="n"/>
    </row>
    <row r="954">
      <c r="A954" s="13" t="n"/>
      <c r="B954" s="14" t="n"/>
      <c r="C954" s="14" t="n"/>
      <c r="D954" s="14">
        <f>IF(C954="","",IFERROR(VLOOKUP(C954,Listas!$A$6:$B$45,2,FALSE),"Conta não cadastrada"))</f>
        <v/>
      </c>
      <c r="E954" s="15" t="n"/>
    </row>
    <row r="955">
      <c r="A955" s="13" t="n"/>
      <c r="B955" s="14" t="n"/>
      <c r="C955" s="14" t="n"/>
      <c r="D955" s="14">
        <f>IF(C955="","",IFERROR(VLOOKUP(C955,Listas!$A$6:$B$45,2,FALSE),"Conta não cadastrada"))</f>
        <v/>
      </c>
      <c r="E955" s="15" t="n"/>
    </row>
    <row r="956">
      <c r="A956" s="13" t="n"/>
      <c r="B956" s="14" t="n"/>
      <c r="C956" s="14" t="n"/>
      <c r="D956" s="14">
        <f>IF(C956="","",IFERROR(VLOOKUP(C956,Listas!$A$6:$B$45,2,FALSE),"Conta não cadastrada"))</f>
        <v/>
      </c>
      <c r="E956" s="15" t="n"/>
    </row>
    <row r="957">
      <c r="A957" s="13" t="n"/>
      <c r="B957" s="14" t="n"/>
      <c r="C957" s="14" t="n"/>
      <c r="D957" s="14">
        <f>IF(C957="","",IFERROR(VLOOKUP(C957,Listas!$A$6:$B$45,2,FALSE),"Conta não cadastrada"))</f>
        <v/>
      </c>
      <c r="E957" s="15" t="n"/>
    </row>
    <row r="958">
      <c r="A958" s="13" t="n"/>
      <c r="B958" s="14" t="n"/>
      <c r="C958" s="14" t="n"/>
      <c r="D958" s="14">
        <f>IF(C958="","",IFERROR(VLOOKUP(C958,Listas!$A$6:$B$45,2,FALSE),"Conta não cadastrada"))</f>
        <v/>
      </c>
      <c r="E958" s="15" t="n"/>
    </row>
    <row r="959">
      <c r="A959" s="13" t="n"/>
      <c r="B959" s="14" t="n"/>
      <c r="C959" s="14" t="n"/>
      <c r="D959" s="14">
        <f>IF(C959="","",IFERROR(VLOOKUP(C959,Listas!$A$6:$B$45,2,FALSE),"Conta não cadastrada"))</f>
        <v/>
      </c>
      <c r="E959" s="15" t="n"/>
    </row>
    <row r="960">
      <c r="A960" s="13" t="n"/>
      <c r="B960" s="14" t="n"/>
      <c r="C960" s="14" t="n"/>
      <c r="D960" s="14">
        <f>IF(C960="","",IFERROR(VLOOKUP(C960,Listas!$A$6:$B$45,2,FALSE),"Conta não cadastrada"))</f>
        <v/>
      </c>
      <c r="E960" s="15" t="n"/>
    </row>
    <row r="961">
      <c r="A961" s="13" t="n"/>
      <c r="B961" s="14" t="n"/>
      <c r="C961" s="14" t="n"/>
      <c r="D961" s="14">
        <f>IF(C961="","",IFERROR(VLOOKUP(C961,Listas!$A$6:$B$45,2,FALSE),"Conta não cadastrada"))</f>
        <v/>
      </c>
      <c r="E961" s="15" t="n"/>
    </row>
    <row r="962">
      <c r="A962" s="13" t="n"/>
      <c r="B962" s="14" t="n"/>
      <c r="C962" s="14" t="n"/>
      <c r="D962" s="14">
        <f>IF(C962="","",IFERROR(VLOOKUP(C962,Listas!$A$6:$B$45,2,FALSE),"Conta não cadastrada"))</f>
        <v/>
      </c>
      <c r="E962" s="15" t="n"/>
    </row>
    <row r="963">
      <c r="A963" s="13" t="n"/>
      <c r="B963" s="14" t="n"/>
      <c r="C963" s="14" t="n"/>
      <c r="D963" s="14">
        <f>IF(C963="","",IFERROR(VLOOKUP(C963,Listas!$A$6:$B$45,2,FALSE),"Conta não cadastrada"))</f>
        <v/>
      </c>
      <c r="E963" s="15" t="n"/>
    </row>
    <row r="964">
      <c r="A964" s="13" t="n"/>
      <c r="B964" s="14" t="n"/>
      <c r="C964" s="14" t="n"/>
      <c r="D964" s="14">
        <f>IF(C964="","",IFERROR(VLOOKUP(C964,Listas!$A$6:$B$45,2,FALSE),"Conta não cadastrada"))</f>
        <v/>
      </c>
      <c r="E964" s="15" t="n"/>
    </row>
    <row r="965">
      <c r="A965" s="13" t="n"/>
      <c r="B965" s="14" t="n"/>
      <c r="C965" s="14" t="n"/>
      <c r="D965" s="14">
        <f>IF(C965="","",IFERROR(VLOOKUP(C965,Listas!$A$6:$B$45,2,FALSE),"Conta não cadastrada"))</f>
        <v/>
      </c>
      <c r="E965" s="15" t="n"/>
    </row>
    <row r="966">
      <c r="A966" s="13" t="n"/>
      <c r="B966" s="14" t="n"/>
      <c r="C966" s="14" t="n"/>
      <c r="D966" s="14">
        <f>IF(C966="","",IFERROR(VLOOKUP(C966,Listas!$A$6:$B$45,2,FALSE),"Conta não cadastrada"))</f>
        <v/>
      </c>
      <c r="E966" s="15" t="n"/>
    </row>
    <row r="967">
      <c r="A967" s="13" t="n"/>
      <c r="B967" s="14" t="n"/>
      <c r="C967" s="14" t="n"/>
      <c r="D967" s="14">
        <f>IF(C967="","",IFERROR(VLOOKUP(C967,Listas!$A$6:$B$45,2,FALSE),"Conta não cadastrada"))</f>
        <v/>
      </c>
      <c r="E967" s="15" t="n"/>
    </row>
    <row r="968">
      <c r="A968" s="13" t="n"/>
      <c r="B968" s="14" t="n"/>
      <c r="C968" s="14" t="n"/>
      <c r="D968" s="14">
        <f>IF(C968="","",IFERROR(VLOOKUP(C968,Listas!$A$6:$B$45,2,FALSE),"Conta não cadastrada"))</f>
        <v/>
      </c>
      <c r="E968" s="15" t="n"/>
    </row>
    <row r="969">
      <c r="A969" s="13" t="n"/>
      <c r="B969" s="14" t="n"/>
      <c r="C969" s="14" t="n"/>
      <c r="D969" s="14">
        <f>IF(C969="","",IFERROR(VLOOKUP(C969,Listas!$A$6:$B$45,2,FALSE),"Conta não cadastrada"))</f>
        <v/>
      </c>
      <c r="E969" s="15" t="n"/>
    </row>
    <row r="970">
      <c r="A970" s="13" t="n"/>
      <c r="B970" s="14" t="n"/>
      <c r="C970" s="14" t="n"/>
      <c r="D970" s="14">
        <f>IF(C970="","",IFERROR(VLOOKUP(C970,Listas!$A$6:$B$45,2,FALSE),"Conta não cadastrada"))</f>
        <v/>
      </c>
      <c r="E970" s="15" t="n"/>
    </row>
    <row r="971">
      <c r="A971" s="13" t="n"/>
      <c r="B971" s="14" t="n"/>
      <c r="C971" s="14" t="n"/>
      <c r="D971" s="14">
        <f>IF(C971="","",IFERROR(VLOOKUP(C971,Listas!$A$6:$B$45,2,FALSE),"Conta não cadastrada"))</f>
        <v/>
      </c>
      <c r="E971" s="15" t="n"/>
    </row>
    <row r="972">
      <c r="A972" s="13" t="n"/>
      <c r="B972" s="14" t="n"/>
      <c r="C972" s="14" t="n"/>
      <c r="D972" s="14">
        <f>IF(C972="","",IFERROR(VLOOKUP(C972,Listas!$A$6:$B$45,2,FALSE),"Conta não cadastrada"))</f>
        <v/>
      </c>
      <c r="E972" s="15" t="n"/>
    </row>
    <row r="973">
      <c r="A973" s="13" t="n"/>
      <c r="B973" s="14" t="n"/>
      <c r="C973" s="14" t="n"/>
      <c r="D973" s="14">
        <f>IF(C973="","",IFERROR(VLOOKUP(C973,Listas!$A$6:$B$45,2,FALSE),"Conta não cadastrada"))</f>
        <v/>
      </c>
      <c r="E973" s="15" t="n"/>
    </row>
    <row r="974">
      <c r="A974" s="13" t="n"/>
      <c r="B974" s="14" t="n"/>
      <c r="C974" s="14" t="n"/>
      <c r="D974" s="14">
        <f>IF(C974="","",IFERROR(VLOOKUP(C974,Listas!$A$6:$B$45,2,FALSE),"Conta não cadastrada"))</f>
        <v/>
      </c>
      <c r="E974" s="15" t="n"/>
    </row>
    <row r="975">
      <c r="A975" s="13" t="n"/>
      <c r="B975" s="14" t="n"/>
      <c r="C975" s="14" t="n"/>
      <c r="D975" s="14">
        <f>IF(C975="","",IFERROR(VLOOKUP(C975,Listas!$A$6:$B$45,2,FALSE),"Conta não cadastrada"))</f>
        <v/>
      </c>
      <c r="E975" s="15" t="n"/>
    </row>
    <row r="976">
      <c r="A976" s="13" t="n"/>
      <c r="B976" s="14" t="n"/>
      <c r="C976" s="14" t="n"/>
      <c r="D976" s="14">
        <f>IF(C976="","",IFERROR(VLOOKUP(C976,Listas!$A$6:$B$45,2,FALSE),"Conta não cadastrada"))</f>
        <v/>
      </c>
      <c r="E976" s="15" t="n"/>
    </row>
    <row r="977">
      <c r="A977" s="13" t="n"/>
      <c r="B977" s="14" t="n"/>
      <c r="C977" s="14" t="n"/>
      <c r="D977" s="14">
        <f>IF(C977="","",IFERROR(VLOOKUP(C977,Listas!$A$6:$B$45,2,FALSE),"Conta não cadastrada"))</f>
        <v/>
      </c>
      <c r="E977" s="15" t="n"/>
    </row>
    <row r="978">
      <c r="A978" s="13" t="n"/>
      <c r="B978" s="14" t="n"/>
      <c r="C978" s="14" t="n"/>
      <c r="D978" s="14">
        <f>IF(C978="","",IFERROR(VLOOKUP(C978,Listas!$A$6:$B$45,2,FALSE),"Conta não cadastrada"))</f>
        <v/>
      </c>
      <c r="E978" s="15" t="n"/>
    </row>
    <row r="979">
      <c r="A979" s="13" t="n"/>
      <c r="B979" s="14" t="n"/>
      <c r="C979" s="14" t="n"/>
      <c r="D979" s="14">
        <f>IF(C979="","",IFERROR(VLOOKUP(C979,Listas!$A$6:$B$45,2,FALSE),"Conta não cadastrada"))</f>
        <v/>
      </c>
      <c r="E979" s="15" t="n"/>
    </row>
    <row r="980">
      <c r="A980" s="13" t="n"/>
      <c r="B980" s="14" t="n"/>
      <c r="C980" s="14" t="n"/>
      <c r="D980" s="14">
        <f>IF(C980="","",IFERROR(VLOOKUP(C980,Listas!$A$6:$B$45,2,FALSE),"Conta não cadastrada"))</f>
        <v/>
      </c>
      <c r="E980" s="15" t="n"/>
    </row>
    <row r="981">
      <c r="A981" s="13" t="n"/>
      <c r="B981" s="14" t="n"/>
      <c r="C981" s="14" t="n"/>
      <c r="D981" s="14">
        <f>IF(C981="","",IFERROR(VLOOKUP(C981,Listas!$A$6:$B$45,2,FALSE),"Conta não cadastrada"))</f>
        <v/>
      </c>
      <c r="E981" s="15" t="n"/>
    </row>
    <row r="982">
      <c r="A982" s="13" t="n"/>
      <c r="B982" s="14" t="n"/>
      <c r="C982" s="14" t="n"/>
      <c r="D982" s="14">
        <f>IF(C982="","",IFERROR(VLOOKUP(C982,Listas!$A$6:$B$45,2,FALSE),"Conta não cadastrada"))</f>
        <v/>
      </c>
      <c r="E982" s="15" t="n"/>
    </row>
    <row r="983">
      <c r="A983" s="13" t="n"/>
      <c r="B983" s="14" t="n"/>
      <c r="C983" s="14" t="n"/>
      <c r="D983" s="14">
        <f>IF(C983="","",IFERROR(VLOOKUP(C983,Listas!$A$6:$B$45,2,FALSE),"Conta não cadastrada"))</f>
        <v/>
      </c>
      <c r="E983" s="15" t="n"/>
    </row>
    <row r="984">
      <c r="A984" s="13" t="n"/>
      <c r="B984" s="14" t="n"/>
      <c r="C984" s="14" t="n"/>
      <c r="D984" s="14">
        <f>IF(C984="","",IFERROR(VLOOKUP(C984,Listas!$A$6:$B$45,2,FALSE),"Conta não cadastrada"))</f>
        <v/>
      </c>
      <c r="E984" s="15" t="n"/>
    </row>
    <row r="985">
      <c r="A985" s="13" t="n"/>
      <c r="B985" s="14" t="n"/>
      <c r="C985" s="14" t="n"/>
      <c r="D985" s="14">
        <f>IF(C985="","",IFERROR(VLOOKUP(C985,Listas!$A$6:$B$45,2,FALSE),"Conta não cadastrada"))</f>
        <v/>
      </c>
      <c r="E985" s="15" t="n"/>
    </row>
    <row r="986">
      <c r="A986" s="13" t="n"/>
      <c r="B986" s="14" t="n"/>
      <c r="C986" s="14" t="n"/>
      <c r="D986" s="14">
        <f>IF(C986="","",IFERROR(VLOOKUP(C986,Listas!$A$6:$B$45,2,FALSE),"Conta não cadastrada"))</f>
        <v/>
      </c>
      <c r="E986" s="15" t="n"/>
    </row>
    <row r="987">
      <c r="A987" s="13" t="n"/>
      <c r="B987" s="14" t="n"/>
      <c r="C987" s="14" t="n"/>
      <c r="D987" s="14">
        <f>IF(C987="","",IFERROR(VLOOKUP(C987,Listas!$A$6:$B$45,2,FALSE),"Conta não cadastrada"))</f>
        <v/>
      </c>
      <c r="E987" s="15" t="n"/>
    </row>
    <row r="988">
      <c r="A988" s="13" t="n"/>
      <c r="B988" s="14" t="n"/>
      <c r="C988" s="14" t="n"/>
      <c r="D988" s="14">
        <f>IF(C988="","",IFERROR(VLOOKUP(C988,Listas!$A$6:$B$45,2,FALSE),"Conta não cadastrada"))</f>
        <v/>
      </c>
      <c r="E988" s="15" t="n"/>
    </row>
    <row r="989">
      <c r="A989" s="13" t="n"/>
      <c r="B989" s="14" t="n"/>
      <c r="C989" s="14" t="n"/>
      <c r="D989" s="14">
        <f>IF(C989="","",IFERROR(VLOOKUP(C989,Listas!$A$6:$B$45,2,FALSE),"Conta não cadastrada"))</f>
        <v/>
      </c>
      <c r="E989" s="15" t="n"/>
    </row>
    <row r="990">
      <c r="A990" s="13" t="n"/>
      <c r="B990" s="14" t="n"/>
      <c r="C990" s="14" t="n"/>
      <c r="D990" s="14">
        <f>IF(C990="","",IFERROR(VLOOKUP(C990,Listas!$A$6:$B$45,2,FALSE),"Conta não cadastrada"))</f>
        <v/>
      </c>
      <c r="E990" s="15" t="n"/>
    </row>
    <row r="991">
      <c r="A991" s="13" t="n"/>
      <c r="B991" s="14" t="n"/>
      <c r="C991" s="14" t="n"/>
      <c r="D991" s="14">
        <f>IF(C991="","",IFERROR(VLOOKUP(C991,Listas!$A$6:$B$45,2,FALSE),"Conta não cadastrada"))</f>
        <v/>
      </c>
      <c r="E991" s="15" t="n"/>
    </row>
    <row r="992">
      <c r="A992" s="13" t="n"/>
      <c r="B992" s="14" t="n"/>
      <c r="C992" s="14" t="n"/>
      <c r="D992" s="14">
        <f>IF(C992="","",IFERROR(VLOOKUP(C992,Listas!$A$6:$B$45,2,FALSE),"Conta não cadastrada"))</f>
        <v/>
      </c>
      <c r="E992" s="15" t="n"/>
    </row>
    <row r="993">
      <c r="A993" s="13" t="n"/>
      <c r="B993" s="14" t="n"/>
      <c r="C993" s="14" t="n"/>
      <c r="D993" s="14">
        <f>IF(C993="","",IFERROR(VLOOKUP(C993,Listas!$A$6:$B$45,2,FALSE),"Conta não cadastrada"))</f>
        <v/>
      </c>
      <c r="E993" s="15" t="n"/>
    </row>
    <row r="994">
      <c r="A994" s="13" t="n"/>
      <c r="B994" s="14" t="n"/>
      <c r="C994" s="14" t="n"/>
      <c r="D994" s="14">
        <f>IF(C994="","",IFERROR(VLOOKUP(C994,Listas!$A$6:$B$45,2,FALSE),"Conta não cadastrada"))</f>
        <v/>
      </c>
      <c r="E994" s="15" t="n"/>
    </row>
    <row r="995">
      <c r="A995" s="13" t="n"/>
      <c r="B995" s="14" t="n"/>
      <c r="C995" s="14" t="n"/>
      <c r="D995" s="14">
        <f>IF(C995="","",IFERROR(VLOOKUP(C995,Listas!$A$6:$B$45,2,FALSE),"Conta não cadastrada"))</f>
        <v/>
      </c>
      <c r="E995" s="15" t="n"/>
    </row>
    <row r="996">
      <c r="A996" s="13" t="n"/>
      <c r="B996" s="14" t="n"/>
      <c r="C996" s="14" t="n"/>
      <c r="D996" s="14">
        <f>IF(C996="","",IFERROR(VLOOKUP(C996,Listas!$A$6:$B$45,2,FALSE),"Conta não cadastrada"))</f>
        <v/>
      </c>
      <c r="E996" s="15" t="n"/>
    </row>
    <row r="997">
      <c r="A997" s="13" t="n"/>
      <c r="B997" s="14" t="n"/>
      <c r="C997" s="14" t="n"/>
      <c r="D997" s="14">
        <f>IF(C997="","",IFERROR(VLOOKUP(C997,Listas!$A$6:$B$45,2,FALSE),"Conta não cadastrada"))</f>
        <v/>
      </c>
      <c r="E997" s="15" t="n"/>
    </row>
    <row r="998">
      <c r="A998" s="13" t="n"/>
      <c r="B998" s="14" t="n"/>
      <c r="C998" s="14" t="n"/>
      <c r="D998" s="14">
        <f>IF(C998="","",IFERROR(VLOOKUP(C998,Listas!$A$6:$B$45,2,FALSE),"Conta não cadastrada"))</f>
        <v/>
      </c>
      <c r="E998" s="15" t="n"/>
    </row>
    <row r="999">
      <c r="A999" s="13" t="n"/>
      <c r="B999" s="14" t="n"/>
      <c r="C999" s="14" t="n"/>
      <c r="D999" s="14">
        <f>IF(C999="","",IFERROR(VLOOKUP(C999,Listas!$A$6:$B$45,2,FALSE),"Conta não cadastrada"))</f>
        <v/>
      </c>
      <c r="E999" s="15" t="n"/>
    </row>
    <row r="1000">
      <c r="A1000" s="13" t="n"/>
      <c r="B1000" s="14" t="n"/>
      <c r="C1000" s="14" t="n"/>
      <c r="D1000" s="14">
        <f>IF(C1000="","",IFERROR(VLOOKUP(C1000,Listas!$A$6:$B$45,2,FALSE),"Conta não cadastrada"))</f>
        <v/>
      </c>
      <c r="E1000" s="15" t="n"/>
    </row>
    <row r="1001">
      <c r="A1001" s="13" t="n"/>
      <c r="B1001" s="14" t="n"/>
      <c r="C1001" s="14" t="n"/>
      <c r="D1001" s="14">
        <f>IF(C1001="","",IFERROR(VLOOKUP(C1001,Listas!$A$6:$B$45,2,FALSE),"Conta não cadastrada"))</f>
        <v/>
      </c>
      <c r="E1001" s="15" t="n"/>
    </row>
    <row r="1002">
      <c r="A1002" s="13" t="n"/>
      <c r="B1002" s="14" t="n"/>
      <c r="C1002" s="14" t="n"/>
      <c r="D1002" s="14">
        <f>IF(C1002="","",IFERROR(VLOOKUP(C1002,Listas!$A$6:$B$45,2,FALSE),"Conta não cadastrada"))</f>
        <v/>
      </c>
      <c r="E1002" s="15" t="n"/>
    </row>
    <row r="1003">
      <c r="A1003" s="13" t="n"/>
      <c r="B1003" s="14" t="n"/>
      <c r="C1003" s="14" t="n"/>
      <c r="D1003" s="14">
        <f>IF(C1003="","",IFERROR(VLOOKUP(C1003,Listas!$A$6:$B$45,2,FALSE),"Conta não cadastrada"))</f>
        <v/>
      </c>
      <c r="E1003" s="15" t="n"/>
    </row>
    <row r="1004">
      <c r="A1004" s="13" t="n"/>
      <c r="B1004" s="14" t="n"/>
      <c r="C1004" s="14" t="n"/>
      <c r="D1004" s="14">
        <f>IF(C1004="","",IFERROR(VLOOKUP(C1004,Listas!$A$6:$B$45,2,FALSE),"Conta não cadastrada"))</f>
        <v/>
      </c>
      <c r="E1004" s="15" t="n"/>
    </row>
    <row r="1005">
      <c r="A1005" s="13" t="n"/>
      <c r="B1005" s="14" t="n"/>
      <c r="C1005" s="14" t="n"/>
      <c r="D1005" s="14">
        <f>IF(C1005="","",IFERROR(VLOOKUP(C1005,Listas!$A$6:$B$45,2,FALSE),"Conta não cadastrada"))</f>
        <v/>
      </c>
      <c r="E1005" s="15" t="n"/>
    </row>
    <row r="1006">
      <c r="A1006" s="13" t="n"/>
      <c r="B1006" s="14" t="n"/>
      <c r="C1006" s="14" t="n"/>
      <c r="D1006" s="14">
        <f>IF(C1006="","",IFERROR(VLOOKUP(C1006,Listas!$A$6:$B$45,2,FALSE),"Conta não cadastrada"))</f>
        <v/>
      </c>
      <c r="E1006" s="15" t="n"/>
    </row>
    <row r="1007">
      <c r="A1007" s="13" t="n"/>
      <c r="B1007" s="14" t="n"/>
      <c r="C1007" s="14" t="n"/>
      <c r="D1007" s="14">
        <f>IF(C1007="","",IFERROR(VLOOKUP(C1007,Listas!$A$6:$B$45,2,FALSE),"Conta não cadastrada"))</f>
        <v/>
      </c>
      <c r="E1007" s="15" t="n"/>
    </row>
    <row r="1008">
      <c r="A1008" s="13" t="n"/>
      <c r="B1008" s="14" t="n"/>
      <c r="C1008" s="14" t="n"/>
      <c r="D1008" s="14">
        <f>IF(C1008="","",IFERROR(VLOOKUP(C1008,Listas!$A$6:$B$45,2,FALSE),"Conta não cadastrada"))</f>
        <v/>
      </c>
      <c r="E1008" s="15" t="n"/>
    </row>
    <row r="1009">
      <c r="A1009" s="13" t="n"/>
      <c r="B1009" s="14" t="n"/>
      <c r="C1009" s="14" t="n"/>
      <c r="D1009" s="14">
        <f>IF(C1009="","",IFERROR(VLOOKUP(C1009,Listas!$A$6:$B$45,2,FALSE),"Conta não cadastrada"))</f>
        <v/>
      </c>
      <c r="E1009" s="15" t="n"/>
    </row>
    <row r="1010">
      <c r="A1010" s="13" t="n"/>
      <c r="B1010" s="14" t="n"/>
      <c r="C1010" s="14" t="n"/>
      <c r="D1010" s="14">
        <f>IF(C1010="","",IFERROR(VLOOKUP(C1010,Listas!$A$6:$B$45,2,FALSE),"Conta não cadastrada"))</f>
        <v/>
      </c>
      <c r="E1010" s="15" t="n"/>
    </row>
    <row r="1011">
      <c r="A1011" s="13" t="n"/>
      <c r="B1011" s="14" t="n"/>
      <c r="C1011" s="14" t="n"/>
      <c r="D1011" s="14">
        <f>IF(C1011="","",IFERROR(VLOOKUP(C1011,Listas!$A$6:$B$45,2,FALSE),"Conta não cadastrada"))</f>
        <v/>
      </c>
      <c r="E1011" s="15" t="n"/>
    </row>
    <row r="1012">
      <c r="A1012" s="13" t="n"/>
      <c r="B1012" s="14" t="n"/>
      <c r="C1012" s="14" t="n"/>
      <c r="D1012" s="14">
        <f>IF(C1012="","",IFERROR(VLOOKUP(C1012,Listas!$A$6:$B$45,2,FALSE),"Conta não cadastrada"))</f>
        <v/>
      </c>
      <c r="E1012" s="15" t="n"/>
    </row>
    <row r="1013">
      <c r="A1013" s="13" t="n"/>
      <c r="B1013" s="14" t="n"/>
      <c r="C1013" s="14" t="n"/>
      <c r="D1013" s="14">
        <f>IF(C1013="","",IFERROR(VLOOKUP(C1013,Listas!$A$6:$B$45,2,FALSE),"Conta não cadastrada"))</f>
        <v/>
      </c>
      <c r="E1013" s="15" t="n"/>
    </row>
    <row r="1014">
      <c r="A1014" s="13" t="n"/>
      <c r="B1014" s="14" t="n"/>
      <c r="C1014" s="14" t="n"/>
      <c r="D1014" s="14">
        <f>IF(C1014="","",IFERROR(VLOOKUP(C1014,Listas!$A$6:$B$45,2,FALSE),"Conta não cadastrada"))</f>
        <v/>
      </c>
      <c r="E1014" s="15" t="n"/>
    </row>
    <row r="1015">
      <c r="A1015" s="13" t="n"/>
      <c r="B1015" s="14" t="n"/>
      <c r="C1015" s="14" t="n"/>
      <c r="D1015" s="14">
        <f>IF(C1015="","",IFERROR(VLOOKUP(C1015,Listas!$A$6:$B$45,2,FALSE),"Conta não cadastrada"))</f>
        <v/>
      </c>
      <c r="E1015" s="15" t="n"/>
    </row>
    <row r="1016">
      <c r="A1016" s="13" t="n"/>
      <c r="B1016" s="14" t="n"/>
      <c r="C1016" s="14" t="n"/>
      <c r="D1016" s="14">
        <f>IF(C1016="","",IFERROR(VLOOKUP(C1016,Listas!$A$6:$B$45,2,FALSE),"Conta não cadastrada"))</f>
        <v/>
      </c>
      <c r="E1016" s="15" t="n"/>
    </row>
    <row r="1017">
      <c r="A1017" s="13" t="n"/>
      <c r="B1017" s="14" t="n"/>
      <c r="C1017" s="14" t="n"/>
      <c r="D1017" s="14">
        <f>IF(C1017="","",IFERROR(VLOOKUP(C1017,Listas!$A$6:$B$45,2,FALSE),"Conta não cadastrada"))</f>
        <v/>
      </c>
      <c r="E1017" s="15" t="n"/>
    </row>
    <row r="1018">
      <c r="A1018" s="13" t="n"/>
      <c r="B1018" s="14" t="n"/>
      <c r="C1018" s="14" t="n"/>
      <c r="D1018" s="14">
        <f>IF(C1018="","",IFERROR(VLOOKUP(C1018,Listas!$A$6:$B$45,2,FALSE),"Conta não cadastrada"))</f>
        <v/>
      </c>
      <c r="E1018" s="15" t="n"/>
    </row>
    <row r="1019">
      <c r="A1019" s="13" t="n"/>
      <c r="B1019" s="14" t="n"/>
      <c r="C1019" s="14" t="n"/>
      <c r="D1019" s="14">
        <f>IF(C1019="","",IFERROR(VLOOKUP(C1019,Listas!$A$6:$B$45,2,FALSE),"Conta não cadastrada"))</f>
        <v/>
      </c>
      <c r="E1019" s="15" t="n"/>
    </row>
    <row r="1020">
      <c r="A1020" s="13" t="n"/>
      <c r="B1020" s="14" t="n"/>
      <c r="C1020" s="14" t="n"/>
      <c r="D1020" s="14">
        <f>IF(C1020="","",IFERROR(VLOOKUP(C1020,Listas!$A$6:$B$45,2,FALSE),"Conta não cadastrada"))</f>
        <v/>
      </c>
      <c r="E1020" s="15" t="n"/>
    </row>
    <row r="1021">
      <c r="A1021" s="13" t="n"/>
      <c r="B1021" s="14" t="n"/>
      <c r="C1021" s="14" t="n"/>
      <c r="D1021" s="14">
        <f>IF(C1021="","",IFERROR(VLOOKUP(C1021,Listas!$A$6:$B$45,2,FALSE),"Conta não cadastrada"))</f>
        <v/>
      </c>
      <c r="E1021" s="15" t="n"/>
    </row>
    <row r="1022">
      <c r="A1022" s="13" t="n"/>
      <c r="B1022" s="14" t="n"/>
      <c r="C1022" s="14" t="n"/>
      <c r="D1022" s="14">
        <f>IF(C1022="","",IFERROR(VLOOKUP(C1022,Listas!$A$6:$B$45,2,FALSE),"Conta não cadastrada"))</f>
        <v/>
      </c>
      <c r="E1022" s="15" t="n"/>
    </row>
    <row r="1023">
      <c r="A1023" s="13" t="n"/>
      <c r="B1023" s="14" t="n"/>
      <c r="C1023" s="14" t="n"/>
      <c r="D1023" s="14">
        <f>IF(C1023="","",IFERROR(VLOOKUP(C1023,Listas!$A$6:$B$45,2,FALSE),"Conta não cadastrada"))</f>
        <v/>
      </c>
      <c r="E1023" s="15" t="n"/>
    </row>
    <row r="1024">
      <c r="A1024" s="13" t="n"/>
      <c r="B1024" s="14" t="n"/>
      <c r="C1024" s="14" t="n"/>
      <c r="D1024" s="14">
        <f>IF(C1024="","",IFERROR(VLOOKUP(C1024,Listas!$A$6:$B$45,2,FALSE),"Conta não cadastrada"))</f>
        <v/>
      </c>
      <c r="E1024" s="15" t="n"/>
    </row>
    <row r="1025">
      <c r="A1025" s="13" t="n"/>
      <c r="B1025" s="14" t="n"/>
      <c r="C1025" s="14" t="n"/>
      <c r="D1025" s="14">
        <f>IF(C1025="","",IFERROR(VLOOKUP(C1025,Listas!$A$6:$B$45,2,FALSE),"Conta não cadastrada"))</f>
        <v/>
      </c>
      <c r="E1025" s="15" t="n"/>
    </row>
    <row r="1026">
      <c r="A1026" s="13" t="n"/>
      <c r="B1026" s="14" t="n"/>
      <c r="C1026" s="14" t="n"/>
      <c r="D1026" s="14">
        <f>IF(C1026="","",IFERROR(VLOOKUP(C1026,Listas!$A$6:$B$45,2,FALSE),"Conta não cadastrada"))</f>
        <v/>
      </c>
      <c r="E1026" s="15" t="n"/>
    </row>
    <row r="1027">
      <c r="A1027" s="13" t="n"/>
      <c r="B1027" s="14" t="n"/>
      <c r="C1027" s="14" t="n"/>
      <c r="D1027" s="14">
        <f>IF(C1027="","",IFERROR(VLOOKUP(C1027,Listas!$A$6:$B$45,2,FALSE),"Conta não cadastrada"))</f>
        <v/>
      </c>
      <c r="E1027" s="15" t="n"/>
    </row>
    <row r="1028">
      <c r="A1028" s="13" t="n"/>
      <c r="B1028" s="14" t="n"/>
      <c r="C1028" s="14" t="n"/>
      <c r="D1028" s="14">
        <f>IF(C1028="","",IFERROR(VLOOKUP(C1028,Listas!$A$6:$B$45,2,FALSE),"Conta não cadastrada"))</f>
        <v/>
      </c>
      <c r="E1028" s="15" t="n"/>
    </row>
    <row r="1029">
      <c r="A1029" s="13" t="n"/>
      <c r="B1029" s="14" t="n"/>
      <c r="C1029" s="14" t="n"/>
      <c r="D1029" s="14">
        <f>IF(C1029="","",IFERROR(VLOOKUP(C1029,Listas!$A$6:$B$45,2,FALSE),"Conta não cadastrada"))</f>
        <v/>
      </c>
      <c r="E1029" s="15" t="n"/>
    </row>
    <row r="1030">
      <c r="A1030" s="13" t="n"/>
      <c r="B1030" s="14" t="n"/>
      <c r="C1030" s="14" t="n"/>
      <c r="D1030" s="14">
        <f>IF(C1030="","",IFERROR(VLOOKUP(C1030,Listas!$A$6:$B$45,2,FALSE),"Conta não cadastrada"))</f>
        <v/>
      </c>
      <c r="E1030" s="15" t="n"/>
    </row>
    <row r="1031">
      <c r="A1031" s="13" t="n"/>
      <c r="B1031" s="14" t="n"/>
      <c r="C1031" s="14" t="n"/>
      <c r="D1031" s="14">
        <f>IF(C1031="","",IFERROR(VLOOKUP(C1031,Listas!$A$6:$B$45,2,FALSE),"Conta não cadastrada"))</f>
        <v/>
      </c>
      <c r="E1031" s="15" t="n"/>
    </row>
    <row r="1032">
      <c r="A1032" s="13" t="n"/>
      <c r="B1032" s="14" t="n"/>
      <c r="C1032" s="14" t="n"/>
      <c r="D1032" s="14">
        <f>IF(C1032="","",IFERROR(VLOOKUP(C1032,Listas!$A$6:$B$45,2,FALSE),"Conta não cadastrada"))</f>
        <v/>
      </c>
      <c r="E1032" s="15" t="n"/>
    </row>
    <row r="1033">
      <c r="A1033" s="13" t="n"/>
      <c r="B1033" s="14" t="n"/>
      <c r="C1033" s="14" t="n"/>
      <c r="D1033" s="14">
        <f>IF(C1033="","",IFERROR(VLOOKUP(C1033,Listas!$A$6:$B$45,2,FALSE),"Conta não cadastrada"))</f>
        <v/>
      </c>
      <c r="E1033" s="15" t="n"/>
    </row>
    <row r="1034">
      <c r="A1034" s="13" t="n"/>
      <c r="B1034" s="14" t="n"/>
      <c r="C1034" s="14" t="n"/>
      <c r="D1034" s="14">
        <f>IF(C1034="","",IFERROR(VLOOKUP(C1034,Listas!$A$6:$B$45,2,FALSE),"Conta não cadastrada"))</f>
        <v/>
      </c>
      <c r="E1034" s="15" t="n"/>
    </row>
    <row r="1035">
      <c r="A1035" s="13" t="n"/>
      <c r="B1035" s="14" t="n"/>
      <c r="C1035" s="14" t="n"/>
      <c r="D1035" s="14">
        <f>IF(C1035="","",IFERROR(VLOOKUP(C1035,Listas!$A$6:$B$45,2,FALSE),"Conta não cadastrada"))</f>
        <v/>
      </c>
      <c r="E1035" s="15" t="n"/>
    </row>
    <row r="1036">
      <c r="A1036" s="13" t="n"/>
      <c r="B1036" s="14" t="n"/>
      <c r="C1036" s="14" t="n"/>
      <c r="D1036" s="14">
        <f>IF(C1036="","",IFERROR(VLOOKUP(C1036,Listas!$A$6:$B$45,2,FALSE),"Conta não cadastrada"))</f>
        <v/>
      </c>
      <c r="E1036" s="15" t="n"/>
    </row>
    <row r="1037">
      <c r="A1037" s="13" t="n"/>
      <c r="B1037" s="14" t="n"/>
      <c r="C1037" s="14" t="n"/>
      <c r="D1037" s="14">
        <f>IF(C1037="","",IFERROR(VLOOKUP(C1037,Listas!$A$6:$B$45,2,FALSE),"Conta não cadastrada"))</f>
        <v/>
      </c>
      <c r="E1037" s="15" t="n"/>
    </row>
    <row r="1038">
      <c r="A1038" s="13" t="n"/>
      <c r="B1038" s="14" t="n"/>
      <c r="C1038" s="14" t="n"/>
      <c r="D1038" s="14">
        <f>IF(C1038="","",IFERROR(VLOOKUP(C1038,Listas!$A$6:$B$45,2,FALSE),"Conta não cadastrada"))</f>
        <v/>
      </c>
      <c r="E1038" s="15" t="n"/>
    </row>
    <row r="1039">
      <c r="A1039" s="13" t="n"/>
      <c r="B1039" s="14" t="n"/>
      <c r="C1039" s="14" t="n"/>
      <c r="D1039" s="14">
        <f>IF(C1039="","",IFERROR(VLOOKUP(C1039,Listas!$A$6:$B$45,2,FALSE),"Conta não cadastrada"))</f>
        <v/>
      </c>
      <c r="E1039" s="15" t="n"/>
    </row>
    <row r="1040">
      <c r="A1040" s="13" t="n"/>
      <c r="B1040" s="14" t="n"/>
      <c r="C1040" s="14" t="n"/>
      <c r="D1040" s="14">
        <f>IF(C1040="","",IFERROR(VLOOKUP(C1040,Listas!$A$6:$B$45,2,FALSE),"Conta não cadastrada"))</f>
        <v/>
      </c>
      <c r="E1040" s="15" t="n"/>
    </row>
    <row r="1041">
      <c r="A1041" s="13" t="n"/>
      <c r="B1041" s="14" t="n"/>
      <c r="C1041" s="14" t="n"/>
      <c r="D1041" s="14">
        <f>IF(C1041="","",IFERROR(VLOOKUP(C1041,Listas!$A$6:$B$45,2,FALSE),"Conta não cadastrada"))</f>
        <v/>
      </c>
      <c r="E1041" s="15" t="n"/>
    </row>
    <row r="1042">
      <c r="A1042" s="13" t="n"/>
      <c r="B1042" s="14" t="n"/>
      <c r="C1042" s="14" t="n"/>
      <c r="D1042" s="14">
        <f>IF(C1042="","",IFERROR(VLOOKUP(C1042,Listas!$A$6:$B$45,2,FALSE),"Conta não cadastrada"))</f>
        <v/>
      </c>
      <c r="E1042" s="15" t="n"/>
    </row>
    <row r="1043">
      <c r="A1043" s="13" t="n"/>
      <c r="B1043" s="14" t="n"/>
      <c r="C1043" s="14" t="n"/>
      <c r="D1043" s="14">
        <f>IF(C1043="","",IFERROR(VLOOKUP(C1043,Listas!$A$6:$B$45,2,FALSE),"Conta não cadastrada"))</f>
        <v/>
      </c>
      <c r="E1043" s="15" t="n"/>
    </row>
    <row r="1044">
      <c r="A1044" s="13" t="n"/>
      <c r="B1044" s="14" t="n"/>
      <c r="C1044" s="14" t="n"/>
      <c r="D1044" s="14">
        <f>IF(C1044="","",IFERROR(VLOOKUP(C1044,Listas!$A$6:$B$45,2,FALSE),"Conta não cadastrada"))</f>
        <v/>
      </c>
      <c r="E1044" s="15" t="n"/>
    </row>
    <row r="1045">
      <c r="A1045" s="13" t="n"/>
      <c r="B1045" s="14" t="n"/>
      <c r="C1045" s="14" t="n"/>
      <c r="D1045" s="14">
        <f>IF(C1045="","",IFERROR(VLOOKUP(C1045,Listas!$A$6:$B$45,2,FALSE),"Conta não cadastrada"))</f>
        <v/>
      </c>
      <c r="E1045" s="15" t="n"/>
    </row>
    <row r="1046">
      <c r="A1046" s="13" t="n"/>
      <c r="B1046" s="14" t="n"/>
      <c r="C1046" s="14" t="n"/>
      <c r="D1046" s="14">
        <f>IF(C1046="","",IFERROR(VLOOKUP(C1046,Listas!$A$6:$B$45,2,FALSE),"Conta não cadastrada"))</f>
        <v/>
      </c>
      <c r="E1046" s="15" t="n"/>
    </row>
    <row r="1047">
      <c r="A1047" s="13" t="n"/>
      <c r="B1047" s="14" t="n"/>
      <c r="C1047" s="14" t="n"/>
      <c r="D1047" s="14">
        <f>IF(C1047="","",IFERROR(VLOOKUP(C1047,Listas!$A$6:$B$45,2,FALSE),"Conta não cadastrada"))</f>
        <v/>
      </c>
      <c r="E1047" s="15" t="n"/>
    </row>
    <row r="1048">
      <c r="A1048" s="13" t="n"/>
      <c r="B1048" s="14" t="n"/>
      <c r="C1048" s="14" t="n"/>
      <c r="D1048" s="14">
        <f>IF(C1048="","",IFERROR(VLOOKUP(C1048,Listas!$A$6:$B$45,2,FALSE),"Conta não cadastrada"))</f>
        <v/>
      </c>
      <c r="E1048" s="15" t="n"/>
    </row>
    <row r="1049">
      <c r="A1049" s="13" t="n"/>
      <c r="B1049" s="14" t="n"/>
      <c r="C1049" s="14" t="n"/>
      <c r="D1049" s="14">
        <f>IF(C1049="","",IFERROR(VLOOKUP(C1049,Listas!$A$6:$B$45,2,FALSE),"Conta não cadastrada"))</f>
        <v/>
      </c>
      <c r="E1049" s="15" t="n"/>
    </row>
    <row r="1050">
      <c r="A1050" s="13" t="n"/>
      <c r="B1050" s="14" t="n"/>
      <c r="C1050" s="14" t="n"/>
      <c r="D1050" s="14">
        <f>IF(C1050="","",IFERROR(VLOOKUP(C1050,Listas!$A$6:$B$45,2,FALSE),"Conta não cadastrada"))</f>
        <v/>
      </c>
      <c r="E1050" s="15" t="n"/>
    </row>
    <row r="1051">
      <c r="A1051" s="13" t="n"/>
      <c r="B1051" s="14" t="n"/>
      <c r="C1051" s="14" t="n"/>
      <c r="D1051" s="14">
        <f>IF(C1051="","",IFERROR(VLOOKUP(C1051,Listas!$A$6:$B$45,2,FALSE),"Conta não cadastrada"))</f>
        <v/>
      </c>
      <c r="E1051" s="15" t="n"/>
    </row>
    <row r="1052">
      <c r="A1052" s="13" t="n"/>
      <c r="B1052" s="14" t="n"/>
      <c r="C1052" s="14" t="n"/>
      <c r="D1052" s="14">
        <f>IF(C1052="","",IFERROR(VLOOKUP(C1052,Listas!$A$6:$B$45,2,FALSE),"Conta não cadastrada"))</f>
        <v/>
      </c>
      <c r="E1052" s="15" t="n"/>
    </row>
    <row r="1053">
      <c r="A1053" s="13" t="n"/>
      <c r="B1053" s="14" t="n"/>
      <c r="C1053" s="14" t="n"/>
      <c r="D1053" s="14">
        <f>IF(C1053="","",IFERROR(VLOOKUP(C1053,Listas!$A$6:$B$45,2,FALSE),"Conta não cadastrada"))</f>
        <v/>
      </c>
      <c r="E1053" s="15" t="n"/>
    </row>
    <row r="1054">
      <c r="A1054" s="13" t="n"/>
      <c r="B1054" s="14" t="n"/>
      <c r="C1054" s="14" t="n"/>
      <c r="D1054" s="14">
        <f>IF(C1054="","",IFERROR(VLOOKUP(C1054,Listas!$A$6:$B$45,2,FALSE),"Conta não cadastrada"))</f>
        <v/>
      </c>
      <c r="E1054" s="15" t="n"/>
    </row>
    <row r="1055">
      <c r="A1055" s="13" t="n"/>
      <c r="B1055" s="14" t="n"/>
      <c r="C1055" s="14" t="n"/>
      <c r="D1055" s="14">
        <f>IF(C1055="","",IFERROR(VLOOKUP(C1055,Listas!$A$6:$B$45,2,FALSE),"Conta não cadastrada"))</f>
        <v/>
      </c>
      <c r="E1055" s="15" t="n"/>
    </row>
    <row r="1056">
      <c r="A1056" s="13" t="n"/>
      <c r="B1056" s="14" t="n"/>
      <c r="C1056" s="14" t="n"/>
      <c r="D1056" s="14">
        <f>IF(C1056="","",IFERROR(VLOOKUP(C1056,Listas!$A$6:$B$45,2,FALSE),"Conta não cadastrada"))</f>
        <v/>
      </c>
      <c r="E1056" s="15" t="n"/>
    </row>
    <row r="1057">
      <c r="A1057" s="13" t="n"/>
      <c r="B1057" s="14" t="n"/>
      <c r="C1057" s="14" t="n"/>
      <c r="D1057" s="14">
        <f>IF(C1057="","",IFERROR(VLOOKUP(C1057,Listas!$A$6:$B$45,2,FALSE),"Conta não cadastrada"))</f>
        <v/>
      </c>
      <c r="E1057" s="15" t="n"/>
    </row>
    <row r="1058">
      <c r="A1058" s="13" t="n"/>
      <c r="B1058" s="14" t="n"/>
      <c r="C1058" s="14" t="n"/>
      <c r="D1058" s="14">
        <f>IF(C1058="","",IFERROR(VLOOKUP(C1058,Listas!$A$6:$B$45,2,FALSE),"Conta não cadastrada"))</f>
        <v/>
      </c>
      <c r="E1058" s="15" t="n"/>
    </row>
    <row r="1059">
      <c r="A1059" s="13" t="n"/>
      <c r="B1059" s="14" t="n"/>
      <c r="C1059" s="14" t="n"/>
      <c r="D1059" s="14">
        <f>IF(C1059="","",IFERROR(VLOOKUP(C1059,Listas!$A$6:$B$45,2,FALSE),"Conta não cadastrada"))</f>
        <v/>
      </c>
      <c r="E1059" s="15" t="n"/>
    </row>
    <row r="1060">
      <c r="A1060" s="13" t="n"/>
      <c r="B1060" s="14" t="n"/>
      <c r="C1060" s="14" t="n"/>
      <c r="D1060" s="14">
        <f>IF(C1060="","",IFERROR(VLOOKUP(C1060,Listas!$A$6:$B$45,2,FALSE),"Conta não cadastrada"))</f>
        <v/>
      </c>
      <c r="E1060" s="15" t="n"/>
    </row>
    <row r="1061">
      <c r="A1061" s="13" t="n"/>
      <c r="B1061" s="14" t="n"/>
      <c r="C1061" s="14" t="n"/>
      <c r="D1061" s="14">
        <f>IF(C1061="","",IFERROR(VLOOKUP(C1061,Listas!$A$6:$B$45,2,FALSE),"Conta não cadastrada"))</f>
        <v/>
      </c>
      <c r="E1061" s="15" t="n"/>
    </row>
    <row r="1062">
      <c r="A1062" s="13" t="n"/>
      <c r="B1062" s="14" t="n"/>
      <c r="C1062" s="14" t="n"/>
      <c r="D1062" s="14">
        <f>IF(C1062="","",IFERROR(VLOOKUP(C1062,Listas!$A$6:$B$45,2,FALSE),"Conta não cadastrada"))</f>
        <v/>
      </c>
      <c r="E1062" s="15" t="n"/>
    </row>
    <row r="1063">
      <c r="A1063" s="13" t="n"/>
      <c r="B1063" s="14" t="n"/>
      <c r="C1063" s="14" t="n"/>
      <c r="D1063" s="14">
        <f>IF(C1063="","",IFERROR(VLOOKUP(C1063,Listas!$A$6:$B$45,2,FALSE),"Conta não cadastrada"))</f>
        <v/>
      </c>
      <c r="E1063" s="15" t="n"/>
    </row>
    <row r="1064">
      <c r="A1064" s="13" t="n"/>
      <c r="B1064" s="14" t="n"/>
      <c r="C1064" s="14" t="n"/>
      <c r="D1064" s="14">
        <f>IF(C1064="","",IFERROR(VLOOKUP(C1064,Listas!$A$6:$B$45,2,FALSE),"Conta não cadastrada"))</f>
        <v/>
      </c>
      <c r="E1064" s="15" t="n"/>
    </row>
    <row r="1065">
      <c r="A1065" s="13" t="n"/>
      <c r="B1065" s="14" t="n"/>
      <c r="C1065" s="14" t="n"/>
      <c r="D1065" s="14">
        <f>IF(C1065="","",IFERROR(VLOOKUP(C1065,Listas!$A$6:$B$45,2,FALSE),"Conta não cadastrada"))</f>
        <v/>
      </c>
      <c r="E1065" s="15" t="n"/>
    </row>
    <row r="1066">
      <c r="A1066" s="13" t="n"/>
      <c r="B1066" s="14" t="n"/>
      <c r="C1066" s="14" t="n"/>
      <c r="D1066" s="14">
        <f>IF(C1066="","",IFERROR(VLOOKUP(C1066,Listas!$A$6:$B$45,2,FALSE),"Conta não cadastrada"))</f>
        <v/>
      </c>
      <c r="E1066" s="15" t="n"/>
    </row>
    <row r="1067">
      <c r="A1067" s="13" t="n"/>
      <c r="B1067" s="14" t="n"/>
      <c r="C1067" s="14" t="n"/>
      <c r="D1067" s="14">
        <f>IF(C1067="","",IFERROR(VLOOKUP(C1067,Listas!$A$6:$B$45,2,FALSE),"Conta não cadastrada"))</f>
        <v/>
      </c>
      <c r="E1067" s="15" t="n"/>
    </row>
    <row r="1068">
      <c r="A1068" s="13" t="n"/>
      <c r="B1068" s="14" t="n"/>
      <c r="C1068" s="14" t="n"/>
      <c r="D1068" s="14">
        <f>IF(C1068="","",IFERROR(VLOOKUP(C1068,Listas!$A$6:$B$45,2,FALSE),"Conta não cadastrada"))</f>
        <v/>
      </c>
      <c r="E1068" s="15" t="n"/>
    </row>
    <row r="1069">
      <c r="A1069" s="13" t="n"/>
      <c r="B1069" s="14" t="n"/>
      <c r="C1069" s="14" t="n"/>
      <c r="D1069" s="14">
        <f>IF(C1069="","",IFERROR(VLOOKUP(C1069,Listas!$A$6:$B$45,2,FALSE),"Conta não cadastrada"))</f>
        <v/>
      </c>
      <c r="E1069" s="15" t="n"/>
    </row>
    <row r="1070">
      <c r="A1070" s="13" t="n"/>
      <c r="B1070" s="14" t="n"/>
      <c r="C1070" s="14" t="n"/>
      <c r="D1070" s="14">
        <f>IF(C1070="","",IFERROR(VLOOKUP(C1070,Listas!$A$6:$B$45,2,FALSE),"Conta não cadastrada"))</f>
        <v/>
      </c>
      <c r="E1070" s="15" t="n"/>
    </row>
    <row r="1071">
      <c r="A1071" s="13" t="n"/>
      <c r="B1071" s="14" t="n"/>
      <c r="C1071" s="14" t="n"/>
      <c r="D1071" s="14">
        <f>IF(C1071="","",IFERROR(VLOOKUP(C1071,Listas!$A$6:$B$45,2,FALSE),"Conta não cadastrada"))</f>
        <v/>
      </c>
      <c r="E1071" s="15" t="n"/>
    </row>
    <row r="1072">
      <c r="A1072" s="13" t="n"/>
      <c r="B1072" s="14" t="n"/>
      <c r="C1072" s="14" t="n"/>
      <c r="D1072" s="14">
        <f>IF(C1072="","",IFERROR(VLOOKUP(C1072,Listas!$A$6:$B$45,2,FALSE),"Conta não cadastrada"))</f>
        <v/>
      </c>
      <c r="E1072" s="15" t="n"/>
    </row>
    <row r="1073">
      <c r="A1073" s="13" t="n"/>
      <c r="B1073" s="14" t="n"/>
      <c r="C1073" s="14" t="n"/>
      <c r="D1073" s="14">
        <f>IF(C1073="","",IFERROR(VLOOKUP(C1073,Listas!$A$6:$B$45,2,FALSE),"Conta não cadastrada"))</f>
        <v/>
      </c>
      <c r="E1073" s="15" t="n"/>
    </row>
    <row r="1074">
      <c r="A1074" s="13" t="n"/>
      <c r="B1074" s="14" t="n"/>
      <c r="C1074" s="14" t="n"/>
      <c r="D1074" s="14">
        <f>IF(C1074="","",IFERROR(VLOOKUP(C1074,Listas!$A$6:$B$45,2,FALSE),"Conta não cadastrada"))</f>
        <v/>
      </c>
      <c r="E1074" s="15" t="n"/>
    </row>
    <row r="1075">
      <c r="A1075" s="13" t="n"/>
      <c r="B1075" s="14" t="n"/>
      <c r="C1075" s="14" t="n"/>
      <c r="D1075" s="14">
        <f>IF(C1075="","",IFERROR(VLOOKUP(C1075,Listas!$A$6:$B$45,2,FALSE),"Conta não cadastrada"))</f>
        <v/>
      </c>
      <c r="E1075" s="15" t="n"/>
    </row>
    <row r="1076">
      <c r="A1076" s="13" t="n"/>
      <c r="B1076" s="14" t="n"/>
      <c r="C1076" s="14" t="n"/>
      <c r="D1076" s="14">
        <f>IF(C1076="","",IFERROR(VLOOKUP(C1076,Listas!$A$6:$B$45,2,FALSE),"Conta não cadastrada"))</f>
        <v/>
      </c>
      <c r="E1076" s="15" t="n"/>
    </row>
    <row r="1077">
      <c r="A1077" s="13" t="n"/>
      <c r="B1077" s="14" t="n"/>
      <c r="C1077" s="14" t="n"/>
      <c r="D1077" s="14">
        <f>IF(C1077="","",IFERROR(VLOOKUP(C1077,Listas!$A$6:$B$45,2,FALSE),"Conta não cadastrada"))</f>
        <v/>
      </c>
      <c r="E1077" s="15" t="n"/>
    </row>
    <row r="1078">
      <c r="A1078" s="13" t="n"/>
      <c r="B1078" s="14" t="n"/>
      <c r="C1078" s="14" t="n"/>
      <c r="D1078" s="14">
        <f>IF(C1078="","",IFERROR(VLOOKUP(C1078,Listas!$A$6:$B$45,2,FALSE),"Conta não cadastrada"))</f>
        <v/>
      </c>
      <c r="E1078" s="15" t="n"/>
    </row>
    <row r="1079">
      <c r="A1079" s="13" t="n"/>
      <c r="B1079" s="14" t="n"/>
      <c r="C1079" s="14" t="n"/>
      <c r="D1079" s="14">
        <f>IF(C1079="","",IFERROR(VLOOKUP(C1079,Listas!$A$6:$B$45,2,FALSE),"Conta não cadastrada"))</f>
        <v/>
      </c>
      <c r="E1079" s="15" t="n"/>
    </row>
    <row r="1080">
      <c r="A1080" s="13" t="n"/>
      <c r="B1080" s="14" t="n"/>
      <c r="C1080" s="14" t="n"/>
      <c r="D1080" s="14">
        <f>IF(C1080="","",IFERROR(VLOOKUP(C1080,Listas!$A$6:$B$45,2,FALSE),"Conta não cadastrada"))</f>
        <v/>
      </c>
      <c r="E1080" s="15" t="n"/>
    </row>
    <row r="1081">
      <c r="A1081" s="13" t="n"/>
      <c r="B1081" s="14" t="n"/>
      <c r="C1081" s="14" t="n"/>
      <c r="D1081" s="14">
        <f>IF(C1081="","",IFERROR(VLOOKUP(C1081,Listas!$A$6:$B$45,2,FALSE),"Conta não cadastrada"))</f>
        <v/>
      </c>
      <c r="E1081" s="15" t="n"/>
    </row>
    <row r="1082">
      <c r="A1082" s="13" t="n"/>
      <c r="B1082" s="14" t="n"/>
      <c r="C1082" s="14" t="n"/>
      <c r="D1082" s="14">
        <f>IF(C1082="","",IFERROR(VLOOKUP(C1082,Listas!$A$6:$B$45,2,FALSE),"Conta não cadastrada"))</f>
        <v/>
      </c>
      <c r="E1082" s="15" t="n"/>
    </row>
    <row r="1083">
      <c r="A1083" s="13" t="n"/>
      <c r="B1083" s="14" t="n"/>
      <c r="C1083" s="14" t="n"/>
      <c r="D1083" s="14">
        <f>IF(C1083="","",IFERROR(VLOOKUP(C1083,Listas!$A$6:$B$45,2,FALSE),"Conta não cadastrada"))</f>
        <v/>
      </c>
      <c r="E1083" s="15" t="n"/>
    </row>
    <row r="1084">
      <c r="A1084" s="13" t="n"/>
      <c r="B1084" s="14" t="n"/>
      <c r="C1084" s="14" t="n"/>
      <c r="D1084" s="14">
        <f>IF(C1084="","",IFERROR(VLOOKUP(C1084,Listas!$A$6:$B$45,2,FALSE),"Conta não cadastrada"))</f>
        <v/>
      </c>
      <c r="E1084" s="15" t="n"/>
    </row>
    <row r="1085">
      <c r="A1085" s="13" t="n"/>
      <c r="B1085" s="14" t="n"/>
      <c r="C1085" s="14" t="n"/>
      <c r="D1085" s="14">
        <f>IF(C1085="","",IFERROR(VLOOKUP(C1085,Listas!$A$6:$B$45,2,FALSE),"Conta não cadastrada"))</f>
        <v/>
      </c>
      <c r="E1085" s="15" t="n"/>
    </row>
    <row r="1086">
      <c r="A1086" s="13" t="n"/>
      <c r="B1086" s="14" t="n"/>
      <c r="C1086" s="14" t="n"/>
      <c r="D1086" s="14">
        <f>IF(C1086="","",IFERROR(VLOOKUP(C1086,Listas!$A$6:$B$45,2,FALSE),"Conta não cadastrada"))</f>
        <v/>
      </c>
      <c r="E1086" s="15" t="n"/>
    </row>
    <row r="1087">
      <c r="A1087" s="13" t="n"/>
      <c r="B1087" s="14" t="n"/>
      <c r="C1087" s="14" t="n"/>
      <c r="D1087" s="14">
        <f>IF(C1087="","",IFERROR(VLOOKUP(C1087,Listas!$A$6:$B$45,2,FALSE),"Conta não cadastrada"))</f>
        <v/>
      </c>
      <c r="E1087" s="15" t="n"/>
    </row>
    <row r="1088">
      <c r="A1088" s="13" t="n"/>
      <c r="B1088" s="14" t="n"/>
      <c r="C1088" s="14" t="n"/>
      <c r="D1088" s="14">
        <f>IF(C1088="","",IFERROR(VLOOKUP(C1088,Listas!$A$6:$B$45,2,FALSE),"Conta não cadastrada"))</f>
        <v/>
      </c>
      <c r="E1088" s="15" t="n"/>
    </row>
    <row r="1089">
      <c r="A1089" s="13" t="n"/>
      <c r="B1089" s="14" t="n"/>
      <c r="C1089" s="14" t="n"/>
      <c r="D1089" s="14">
        <f>IF(C1089="","",IFERROR(VLOOKUP(C1089,Listas!$A$6:$B$45,2,FALSE),"Conta não cadastrada"))</f>
        <v/>
      </c>
      <c r="E1089" s="15" t="n"/>
    </row>
    <row r="1090">
      <c r="A1090" s="13" t="n"/>
      <c r="B1090" s="14" t="n"/>
      <c r="C1090" s="14" t="n"/>
      <c r="D1090" s="14">
        <f>IF(C1090="","",IFERROR(VLOOKUP(C1090,Listas!$A$6:$B$45,2,FALSE),"Conta não cadastrada"))</f>
        <v/>
      </c>
      <c r="E1090" s="15" t="n"/>
    </row>
    <row r="1091">
      <c r="A1091" s="13" t="n"/>
      <c r="B1091" s="14" t="n"/>
      <c r="C1091" s="14" t="n"/>
      <c r="D1091" s="14">
        <f>IF(C1091="","",IFERROR(VLOOKUP(C1091,Listas!$A$6:$B$45,2,FALSE),"Conta não cadastrada"))</f>
        <v/>
      </c>
      <c r="E1091" s="15" t="n"/>
    </row>
    <row r="1092">
      <c r="A1092" s="13" t="n"/>
      <c r="B1092" s="14" t="n"/>
      <c r="C1092" s="14" t="n"/>
      <c r="D1092" s="14">
        <f>IF(C1092="","",IFERROR(VLOOKUP(C1092,Listas!$A$6:$B$45,2,FALSE),"Conta não cadastrada"))</f>
        <v/>
      </c>
      <c r="E1092" s="15" t="n"/>
    </row>
    <row r="1093">
      <c r="A1093" s="13" t="n"/>
      <c r="B1093" s="14" t="n"/>
      <c r="C1093" s="14" t="n"/>
      <c r="D1093" s="14">
        <f>IF(C1093="","",IFERROR(VLOOKUP(C1093,Listas!$A$6:$B$45,2,FALSE),"Conta não cadastrada"))</f>
        <v/>
      </c>
      <c r="E1093" s="15" t="n"/>
    </row>
    <row r="1094">
      <c r="A1094" s="13" t="n"/>
      <c r="B1094" s="14" t="n"/>
      <c r="C1094" s="14" t="n"/>
      <c r="D1094" s="14">
        <f>IF(C1094="","",IFERROR(VLOOKUP(C1094,Listas!$A$6:$B$45,2,FALSE),"Conta não cadastrada"))</f>
        <v/>
      </c>
      <c r="E1094" s="15" t="n"/>
    </row>
    <row r="1095">
      <c r="A1095" s="13" t="n"/>
      <c r="B1095" s="14" t="n"/>
      <c r="C1095" s="14" t="n"/>
      <c r="D1095" s="14">
        <f>IF(C1095="","",IFERROR(VLOOKUP(C1095,Listas!$A$6:$B$45,2,FALSE),"Conta não cadastrada"))</f>
        <v/>
      </c>
      <c r="E1095" s="15" t="n"/>
    </row>
    <row r="1096">
      <c r="A1096" s="13" t="n"/>
      <c r="B1096" s="14" t="n"/>
      <c r="C1096" s="14" t="n"/>
      <c r="D1096" s="14">
        <f>IF(C1096="","",IFERROR(VLOOKUP(C1096,Listas!$A$6:$B$45,2,FALSE),"Conta não cadastrada"))</f>
        <v/>
      </c>
      <c r="E1096" s="15" t="n"/>
    </row>
    <row r="1097">
      <c r="A1097" s="13" t="n"/>
      <c r="B1097" s="14" t="n"/>
      <c r="C1097" s="14" t="n"/>
      <c r="D1097" s="14">
        <f>IF(C1097="","",IFERROR(VLOOKUP(C1097,Listas!$A$6:$B$45,2,FALSE),"Conta não cadastrada"))</f>
        <v/>
      </c>
      <c r="E1097" s="15" t="n"/>
    </row>
    <row r="1098">
      <c r="A1098" s="13" t="n"/>
      <c r="B1098" s="14" t="n"/>
      <c r="C1098" s="14" t="n"/>
      <c r="D1098" s="14">
        <f>IF(C1098="","",IFERROR(VLOOKUP(C1098,Listas!$A$6:$B$45,2,FALSE),"Conta não cadastrada"))</f>
        <v/>
      </c>
      <c r="E1098" s="15" t="n"/>
    </row>
    <row r="1099">
      <c r="A1099" s="13" t="n"/>
      <c r="B1099" s="14" t="n"/>
      <c r="C1099" s="14" t="n"/>
      <c r="D1099" s="14">
        <f>IF(C1099="","",IFERROR(VLOOKUP(C1099,Listas!$A$6:$B$45,2,FALSE),"Conta não cadastrada"))</f>
        <v/>
      </c>
      <c r="E1099" s="15" t="n"/>
    </row>
    <row r="1100">
      <c r="A1100" s="13" t="n"/>
      <c r="B1100" s="14" t="n"/>
      <c r="C1100" s="14" t="n"/>
      <c r="D1100" s="14">
        <f>IF(C1100="","",IFERROR(VLOOKUP(C1100,Listas!$A$6:$B$45,2,FALSE),"Conta não cadastrada"))</f>
        <v/>
      </c>
      <c r="E1100" s="15" t="n"/>
    </row>
    <row r="1101">
      <c r="A1101" s="13" t="n"/>
      <c r="B1101" s="14" t="n"/>
      <c r="C1101" s="14" t="n"/>
      <c r="D1101" s="14">
        <f>IF(C1101="","",IFERROR(VLOOKUP(C1101,Listas!$A$6:$B$45,2,FALSE),"Conta não cadastrada"))</f>
        <v/>
      </c>
      <c r="E1101" s="15" t="n"/>
    </row>
    <row r="1102">
      <c r="A1102" s="13" t="n"/>
      <c r="B1102" s="14" t="n"/>
      <c r="C1102" s="14" t="n"/>
      <c r="D1102" s="14">
        <f>IF(C1102="","",IFERROR(VLOOKUP(C1102,Listas!$A$6:$B$45,2,FALSE),"Conta não cadastrada"))</f>
        <v/>
      </c>
      <c r="E1102" s="15" t="n"/>
    </row>
    <row r="1103">
      <c r="A1103" s="13" t="n"/>
      <c r="B1103" s="14" t="n"/>
      <c r="C1103" s="14" t="n"/>
      <c r="D1103" s="14">
        <f>IF(C1103="","",IFERROR(VLOOKUP(C1103,Listas!$A$6:$B$45,2,FALSE),"Conta não cadastrada"))</f>
        <v/>
      </c>
      <c r="E1103" s="15" t="n"/>
    </row>
    <row r="1104">
      <c r="A1104" s="13" t="n"/>
      <c r="B1104" s="14" t="n"/>
      <c r="C1104" s="14" t="n"/>
      <c r="D1104" s="14">
        <f>IF(C1104="","",IFERROR(VLOOKUP(C1104,Listas!$A$6:$B$45,2,FALSE),"Conta não cadastrada"))</f>
        <v/>
      </c>
      <c r="E1104" s="15" t="n"/>
    </row>
    <row r="1105">
      <c r="A1105" s="13" t="n"/>
      <c r="B1105" s="14" t="n"/>
      <c r="C1105" s="14" t="n"/>
      <c r="D1105" s="14">
        <f>IF(C1105="","",IFERROR(VLOOKUP(C1105,Listas!$A$6:$B$45,2,FALSE),"Conta não cadastrada"))</f>
        <v/>
      </c>
      <c r="E1105" s="15" t="n"/>
    </row>
    <row r="1106">
      <c r="A1106" s="13" t="n"/>
      <c r="B1106" s="14" t="n"/>
      <c r="C1106" s="14" t="n"/>
      <c r="D1106" s="14">
        <f>IF(C1106="","",IFERROR(VLOOKUP(C1106,Listas!$A$6:$B$45,2,FALSE),"Conta não cadastrada"))</f>
        <v/>
      </c>
      <c r="E1106" s="15" t="n"/>
    </row>
    <row r="1107">
      <c r="A1107" s="13" t="n"/>
      <c r="B1107" s="14" t="n"/>
      <c r="C1107" s="14" t="n"/>
      <c r="D1107" s="14">
        <f>IF(C1107="","",IFERROR(VLOOKUP(C1107,Listas!$A$6:$B$45,2,FALSE),"Conta não cadastrada"))</f>
        <v/>
      </c>
      <c r="E1107" s="15" t="n"/>
    </row>
    <row r="1108">
      <c r="A1108" s="13" t="n"/>
      <c r="B1108" s="14" t="n"/>
      <c r="C1108" s="14" t="n"/>
      <c r="D1108" s="14">
        <f>IF(C1108="","",IFERROR(VLOOKUP(C1108,Listas!$A$6:$B$45,2,FALSE),"Conta não cadastrada"))</f>
        <v/>
      </c>
      <c r="E1108" s="15" t="n"/>
    </row>
    <row r="1109">
      <c r="A1109" s="13" t="n"/>
      <c r="B1109" s="14" t="n"/>
      <c r="C1109" s="14" t="n"/>
      <c r="D1109" s="14">
        <f>IF(C1109="","",IFERROR(VLOOKUP(C1109,Listas!$A$6:$B$45,2,FALSE),"Conta não cadastrada"))</f>
        <v/>
      </c>
      <c r="E1109" s="15" t="n"/>
    </row>
    <row r="1110">
      <c r="A1110" s="13" t="n"/>
      <c r="B1110" s="14" t="n"/>
      <c r="C1110" s="14" t="n"/>
      <c r="D1110" s="14">
        <f>IF(C1110="","",IFERROR(VLOOKUP(C1110,Listas!$A$6:$B$45,2,FALSE),"Conta não cadastrada"))</f>
        <v/>
      </c>
      <c r="E1110" s="15" t="n"/>
    </row>
    <row r="1111">
      <c r="A1111" s="13" t="n"/>
      <c r="B1111" s="14" t="n"/>
      <c r="C1111" s="14" t="n"/>
      <c r="D1111" s="14">
        <f>IF(C1111="","",IFERROR(VLOOKUP(C1111,Listas!$A$6:$B$45,2,FALSE),"Conta não cadastrada"))</f>
        <v/>
      </c>
      <c r="E1111" s="15" t="n"/>
    </row>
    <row r="1112">
      <c r="A1112" s="13" t="n"/>
      <c r="B1112" s="14" t="n"/>
      <c r="C1112" s="14" t="n"/>
      <c r="D1112" s="14">
        <f>IF(C1112="","",IFERROR(VLOOKUP(C1112,Listas!$A$6:$B$45,2,FALSE),"Conta não cadastrada"))</f>
        <v/>
      </c>
      <c r="E1112" s="15" t="n"/>
    </row>
    <row r="1113">
      <c r="A1113" s="13" t="n"/>
      <c r="B1113" s="14" t="n"/>
      <c r="C1113" s="14" t="n"/>
      <c r="D1113" s="14">
        <f>IF(C1113="","",IFERROR(VLOOKUP(C1113,Listas!$A$6:$B$45,2,FALSE),"Conta não cadastrada"))</f>
        <v/>
      </c>
      <c r="E1113" s="15" t="n"/>
    </row>
    <row r="1114">
      <c r="A1114" s="13" t="n"/>
      <c r="B1114" s="14" t="n"/>
      <c r="C1114" s="14" t="n"/>
      <c r="D1114" s="14">
        <f>IF(C1114="","",IFERROR(VLOOKUP(C1114,Listas!$A$6:$B$45,2,FALSE),"Conta não cadastrada"))</f>
        <v/>
      </c>
      <c r="E1114" s="15" t="n"/>
    </row>
    <row r="1115">
      <c r="A1115" s="13" t="n"/>
      <c r="B1115" s="14" t="n"/>
      <c r="C1115" s="14" t="n"/>
      <c r="D1115" s="14">
        <f>IF(C1115="","",IFERROR(VLOOKUP(C1115,Listas!$A$6:$B$45,2,FALSE),"Conta não cadastrada"))</f>
        <v/>
      </c>
      <c r="E1115" s="15" t="n"/>
    </row>
    <row r="1116">
      <c r="A1116" s="13" t="n"/>
      <c r="B1116" s="14" t="n"/>
      <c r="C1116" s="14" t="n"/>
      <c r="D1116" s="14">
        <f>IF(C1116="","",IFERROR(VLOOKUP(C1116,Listas!$A$6:$B$45,2,FALSE),"Conta não cadastrada"))</f>
        <v/>
      </c>
      <c r="E1116" s="15" t="n"/>
    </row>
    <row r="1117">
      <c r="A1117" s="13" t="n"/>
      <c r="B1117" s="14" t="n"/>
      <c r="C1117" s="14" t="n"/>
      <c r="D1117" s="14">
        <f>IF(C1117="","",IFERROR(VLOOKUP(C1117,Listas!$A$6:$B$45,2,FALSE),"Conta não cadastrada"))</f>
        <v/>
      </c>
      <c r="E1117" s="15" t="n"/>
    </row>
    <row r="1118">
      <c r="A1118" s="13" t="n"/>
      <c r="B1118" s="14" t="n"/>
      <c r="C1118" s="14" t="n"/>
      <c r="D1118" s="14">
        <f>IF(C1118="","",IFERROR(VLOOKUP(C1118,Listas!$A$6:$B$45,2,FALSE),"Conta não cadastrada"))</f>
        <v/>
      </c>
      <c r="E1118" s="15" t="n"/>
    </row>
    <row r="1119">
      <c r="A1119" s="13" t="n"/>
      <c r="B1119" s="14" t="n"/>
      <c r="C1119" s="14" t="n"/>
      <c r="D1119" s="14">
        <f>IF(C1119="","",IFERROR(VLOOKUP(C1119,Listas!$A$6:$B$45,2,FALSE),"Conta não cadastrada"))</f>
        <v/>
      </c>
      <c r="E1119" s="15" t="n"/>
    </row>
    <row r="1120">
      <c r="A1120" s="13" t="n"/>
      <c r="B1120" s="14" t="n"/>
      <c r="C1120" s="14" t="n"/>
      <c r="D1120" s="14">
        <f>IF(C1120="","",IFERROR(VLOOKUP(C1120,Listas!$A$6:$B$45,2,FALSE),"Conta não cadastrada"))</f>
        <v/>
      </c>
      <c r="E1120" s="15" t="n"/>
    </row>
    <row r="1121">
      <c r="A1121" s="13" t="n"/>
      <c r="B1121" s="14" t="n"/>
      <c r="C1121" s="14" t="n"/>
      <c r="D1121" s="14">
        <f>IF(C1121="","",IFERROR(VLOOKUP(C1121,Listas!$A$6:$B$45,2,FALSE),"Conta não cadastrada"))</f>
        <v/>
      </c>
      <c r="E1121" s="15" t="n"/>
    </row>
    <row r="1122">
      <c r="A1122" s="13" t="n"/>
      <c r="B1122" s="14" t="n"/>
      <c r="C1122" s="14" t="n"/>
      <c r="D1122" s="14">
        <f>IF(C1122="","",IFERROR(VLOOKUP(C1122,Listas!$A$6:$B$45,2,FALSE),"Conta não cadastrada"))</f>
        <v/>
      </c>
      <c r="E1122" s="15" t="n"/>
    </row>
    <row r="1123">
      <c r="A1123" s="13" t="n"/>
      <c r="B1123" s="14" t="n"/>
      <c r="C1123" s="14" t="n"/>
      <c r="D1123" s="14">
        <f>IF(C1123="","",IFERROR(VLOOKUP(C1123,Listas!$A$6:$B$45,2,FALSE),"Conta não cadastrada"))</f>
        <v/>
      </c>
      <c r="E1123" s="15" t="n"/>
    </row>
    <row r="1124">
      <c r="A1124" s="13" t="n"/>
      <c r="B1124" s="14" t="n"/>
      <c r="C1124" s="14" t="n"/>
      <c r="D1124" s="14">
        <f>IF(C1124="","",IFERROR(VLOOKUP(C1124,Listas!$A$6:$B$45,2,FALSE),"Conta não cadastrada"))</f>
        <v/>
      </c>
      <c r="E1124" s="15" t="n"/>
    </row>
    <row r="1125">
      <c r="A1125" s="13" t="n"/>
      <c r="B1125" s="14" t="n"/>
      <c r="C1125" s="14" t="n"/>
      <c r="D1125" s="14">
        <f>IF(C1125="","",IFERROR(VLOOKUP(C1125,Listas!$A$6:$B$45,2,FALSE),"Conta não cadastrada"))</f>
        <v/>
      </c>
      <c r="E1125" s="15" t="n"/>
    </row>
    <row r="1126">
      <c r="A1126" s="13" t="n"/>
      <c r="B1126" s="14" t="n"/>
      <c r="C1126" s="14" t="n"/>
      <c r="D1126" s="14">
        <f>IF(C1126="","",IFERROR(VLOOKUP(C1126,Listas!$A$6:$B$45,2,FALSE),"Conta não cadastrada"))</f>
        <v/>
      </c>
      <c r="E1126" s="15" t="n"/>
    </row>
    <row r="1127">
      <c r="A1127" s="13" t="n"/>
      <c r="B1127" s="14" t="n"/>
      <c r="C1127" s="14" t="n"/>
      <c r="D1127" s="14">
        <f>IF(C1127="","",IFERROR(VLOOKUP(C1127,Listas!$A$6:$B$45,2,FALSE),"Conta não cadastrada"))</f>
        <v/>
      </c>
      <c r="E1127" s="15" t="n"/>
    </row>
    <row r="1128">
      <c r="A1128" s="13" t="n"/>
      <c r="B1128" s="14" t="n"/>
      <c r="C1128" s="14" t="n"/>
      <c r="D1128" s="14">
        <f>IF(C1128="","",IFERROR(VLOOKUP(C1128,Listas!$A$6:$B$45,2,FALSE),"Conta não cadastrada"))</f>
        <v/>
      </c>
      <c r="E1128" s="15" t="n"/>
    </row>
    <row r="1129">
      <c r="A1129" s="13" t="n"/>
      <c r="B1129" s="14" t="n"/>
      <c r="C1129" s="14" t="n"/>
      <c r="D1129" s="14">
        <f>IF(C1129="","",IFERROR(VLOOKUP(C1129,Listas!$A$6:$B$45,2,FALSE),"Conta não cadastrada"))</f>
        <v/>
      </c>
      <c r="E1129" s="15" t="n"/>
    </row>
    <row r="1130">
      <c r="A1130" s="13" t="n"/>
      <c r="B1130" s="14" t="n"/>
      <c r="C1130" s="14" t="n"/>
      <c r="D1130" s="14">
        <f>IF(C1130="","",IFERROR(VLOOKUP(C1130,Listas!$A$6:$B$45,2,FALSE),"Conta não cadastrada"))</f>
        <v/>
      </c>
      <c r="E1130" s="15" t="n"/>
    </row>
    <row r="1131">
      <c r="A1131" s="13" t="n"/>
      <c r="B1131" s="14" t="n"/>
      <c r="C1131" s="14" t="n"/>
      <c r="D1131" s="14">
        <f>IF(C1131="","",IFERROR(VLOOKUP(C1131,Listas!$A$6:$B$45,2,FALSE),"Conta não cadastrada"))</f>
        <v/>
      </c>
      <c r="E1131" s="15" t="n"/>
    </row>
    <row r="1132">
      <c r="A1132" s="13" t="n"/>
      <c r="B1132" s="14" t="n"/>
      <c r="C1132" s="14" t="n"/>
      <c r="D1132" s="14">
        <f>IF(C1132="","",IFERROR(VLOOKUP(C1132,Listas!$A$6:$B$45,2,FALSE),"Conta não cadastrada"))</f>
        <v/>
      </c>
      <c r="E1132" s="15" t="n"/>
    </row>
    <row r="1133">
      <c r="A1133" s="13" t="n"/>
      <c r="B1133" s="14" t="n"/>
      <c r="C1133" s="14" t="n"/>
      <c r="D1133" s="14">
        <f>IF(C1133="","",IFERROR(VLOOKUP(C1133,Listas!$A$6:$B$45,2,FALSE),"Conta não cadastrada"))</f>
        <v/>
      </c>
      <c r="E1133" s="15" t="n"/>
    </row>
    <row r="1134">
      <c r="A1134" s="13" t="n"/>
      <c r="B1134" s="14" t="n"/>
      <c r="C1134" s="14" t="n"/>
      <c r="D1134" s="14">
        <f>IF(C1134="","",IFERROR(VLOOKUP(C1134,Listas!$A$6:$B$45,2,FALSE),"Conta não cadastrada"))</f>
        <v/>
      </c>
      <c r="E1134" s="15" t="n"/>
    </row>
    <row r="1135">
      <c r="A1135" s="13" t="n"/>
      <c r="B1135" s="14" t="n"/>
      <c r="C1135" s="14" t="n"/>
      <c r="D1135" s="14">
        <f>IF(C1135="","",IFERROR(VLOOKUP(C1135,Listas!$A$6:$B$45,2,FALSE),"Conta não cadastrada"))</f>
        <v/>
      </c>
      <c r="E1135" s="15" t="n"/>
    </row>
    <row r="1136">
      <c r="A1136" s="13" t="n"/>
      <c r="B1136" s="14" t="n"/>
      <c r="C1136" s="14" t="n"/>
      <c r="D1136" s="14">
        <f>IF(C1136="","",IFERROR(VLOOKUP(C1136,Listas!$A$6:$B$45,2,FALSE),"Conta não cadastrada"))</f>
        <v/>
      </c>
      <c r="E1136" s="15" t="n"/>
    </row>
    <row r="1137">
      <c r="A1137" s="13" t="n"/>
      <c r="B1137" s="14" t="n"/>
      <c r="C1137" s="14" t="n"/>
      <c r="D1137" s="14">
        <f>IF(C1137="","",IFERROR(VLOOKUP(C1137,Listas!$A$6:$B$45,2,FALSE),"Conta não cadastrada"))</f>
        <v/>
      </c>
      <c r="E1137" s="15" t="n"/>
    </row>
    <row r="1138">
      <c r="A1138" s="13" t="n"/>
      <c r="B1138" s="14" t="n"/>
      <c r="C1138" s="14" t="n"/>
      <c r="D1138" s="14">
        <f>IF(C1138="","",IFERROR(VLOOKUP(C1138,Listas!$A$6:$B$45,2,FALSE),"Conta não cadastrada"))</f>
        <v/>
      </c>
      <c r="E1138" s="15" t="n"/>
    </row>
    <row r="1139">
      <c r="A1139" s="13" t="n"/>
      <c r="B1139" s="14" t="n"/>
      <c r="C1139" s="14" t="n"/>
      <c r="D1139" s="14">
        <f>IF(C1139="","",IFERROR(VLOOKUP(C1139,Listas!$A$6:$B$45,2,FALSE),"Conta não cadastrada"))</f>
        <v/>
      </c>
      <c r="E1139" s="15" t="n"/>
    </row>
    <row r="1140">
      <c r="A1140" s="13" t="n"/>
      <c r="B1140" s="14" t="n"/>
      <c r="C1140" s="14" t="n"/>
      <c r="D1140" s="14">
        <f>IF(C1140="","",IFERROR(VLOOKUP(C1140,Listas!$A$6:$B$45,2,FALSE),"Conta não cadastrada"))</f>
        <v/>
      </c>
      <c r="E1140" s="15" t="n"/>
    </row>
    <row r="1141">
      <c r="A1141" s="13" t="n"/>
      <c r="B1141" s="14" t="n"/>
      <c r="C1141" s="14" t="n"/>
      <c r="D1141" s="14">
        <f>IF(C1141="","",IFERROR(VLOOKUP(C1141,Listas!$A$6:$B$45,2,FALSE),"Conta não cadastrada"))</f>
        <v/>
      </c>
      <c r="E1141" s="15" t="n"/>
    </row>
    <row r="1142">
      <c r="A1142" s="13" t="n"/>
      <c r="B1142" s="14" t="n"/>
      <c r="C1142" s="14" t="n"/>
      <c r="D1142" s="14">
        <f>IF(C1142="","",IFERROR(VLOOKUP(C1142,Listas!$A$6:$B$45,2,FALSE),"Conta não cadastrada"))</f>
        <v/>
      </c>
      <c r="E1142" s="15" t="n"/>
    </row>
    <row r="1143">
      <c r="A1143" s="13" t="n"/>
      <c r="B1143" s="14" t="n"/>
      <c r="C1143" s="14" t="n"/>
      <c r="D1143" s="14">
        <f>IF(C1143="","",IFERROR(VLOOKUP(C1143,Listas!$A$6:$B$45,2,FALSE),"Conta não cadastrada"))</f>
        <v/>
      </c>
      <c r="E1143" s="15" t="n"/>
    </row>
    <row r="1144">
      <c r="A1144" s="13" t="n"/>
      <c r="B1144" s="14" t="n"/>
      <c r="C1144" s="14" t="n"/>
      <c r="D1144" s="14">
        <f>IF(C1144="","",IFERROR(VLOOKUP(C1144,Listas!$A$6:$B$45,2,FALSE),"Conta não cadastrada"))</f>
        <v/>
      </c>
      <c r="E1144" s="15" t="n"/>
    </row>
    <row r="1145">
      <c r="A1145" s="13" t="n"/>
      <c r="B1145" s="14" t="n"/>
      <c r="C1145" s="14" t="n"/>
      <c r="D1145" s="14">
        <f>IF(C1145="","",IFERROR(VLOOKUP(C1145,Listas!$A$6:$B$45,2,FALSE),"Conta não cadastrada"))</f>
        <v/>
      </c>
      <c r="E1145" s="15" t="n"/>
    </row>
    <row r="1146">
      <c r="A1146" s="13" t="n"/>
      <c r="B1146" s="14" t="n"/>
      <c r="C1146" s="14" t="n"/>
      <c r="D1146" s="14">
        <f>IF(C1146="","",IFERROR(VLOOKUP(C1146,Listas!$A$6:$B$45,2,FALSE),"Conta não cadastrada"))</f>
        <v/>
      </c>
      <c r="E1146" s="15" t="n"/>
    </row>
    <row r="1147">
      <c r="A1147" s="13" t="n"/>
      <c r="B1147" s="14" t="n"/>
      <c r="C1147" s="14" t="n"/>
      <c r="D1147" s="14">
        <f>IF(C1147="","",IFERROR(VLOOKUP(C1147,Listas!$A$6:$B$45,2,FALSE),"Conta não cadastrada"))</f>
        <v/>
      </c>
      <c r="E1147" s="15" t="n"/>
    </row>
    <row r="1148">
      <c r="A1148" s="13" t="n"/>
      <c r="B1148" s="14" t="n"/>
      <c r="C1148" s="14" t="n"/>
      <c r="D1148" s="14">
        <f>IF(C1148="","",IFERROR(VLOOKUP(C1148,Listas!$A$6:$B$45,2,FALSE),"Conta não cadastrada"))</f>
        <v/>
      </c>
      <c r="E1148" s="15" t="n"/>
    </row>
    <row r="1149">
      <c r="A1149" s="13" t="n"/>
      <c r="B1149" s="14" t="n"/>
      <c r="C1149" s="14" t="n"/>
      <c r="D1149" s="14">
        <f>IF(C1149="","",IFERROR(VLOOKUP(C1149,Listas!$A$6:$B$45,2,FALSE),"Conta não cadastrada"))</f>
        <v/>
      </c>
      <c r="E1149" s="15" t="n"/>
    </row>
    <row r="1150">
      <c r="A1150" s="13" t="n"/>
      <c r="B1150" s="14" t="n"/>
      <c r="C1150" s="14" t="n"/>
      <c r="D1150" s="14">
        <f>IF(C1150="","",IFERROR(VLOOKUP(C1150,Listas!$A$6:$B$45,2,FALSE),"Conta não cadastrada"))</f>
        <v/>
      </c>
      <c r="E1150" s="15" t="n"/>
    </row>
    <row r="1151">
      <c r="A1151" s="13" t="n"/>
      <c r="B1151" s="14" t="n"/>
      <c r="C1151" s="14" t="n"/>
      <c r="D1151" s="14">
        <f>IF(C1151="","",IFERROR(VLOOKUP(C1151,Listas!$A$6:$B$45,2,FALSE),"Conta não cadastrada"))</f>
        <v/>
      </c>
      <c r="E1151" s="15" t="n"/>
    </row>
    <row r="1152">
      <c r="A1152" s="13" t="n"/>
      <c r="B1152" s="14" t="n"/>
      <c r="C1152" s="14" t="n"/>
      <c r="D1152" s="14">
        <f>IF(C1152="","",IFERROR(VLOOKUP(C1152,Listas!$A$6:$B$45,2,FALSE),"Conta não cadastrada"))</f>
        <v/>
      </c>
      <c r="E1152" s="15" t="n"/>
    </row>
    <row r="1153">
      <c r="A1153" s="13" t="n"/>
      <c r="B1153" s="14" t="n"/>
      <c r="C1153" s="14" t="n"/>
      <c r="D1153" s="14">
        <f>IF(C1153="","",IFERROR(VLOOKUP(C1153,Listas!$A$6:$B$45,2,FALSE),"Conta não cadastrada"))</f>
        <v/>
      </c>
      <c r="E1153" s="15" t="n"/>
    </row>
    <row r="1154">
      <c r="A1154" s="13" t="n"/>
      <c r="B1154" s="14" t="n"/>
      <c r="C1154" s="14" t="n"/>
      <c r="D1154" s="14">
        <f>IF(C1154="","",IFERROR(VLOOKUP(C1154,Listas!$A$6:$B$45,2,FALSE),"Conta não cadastrada"))</f>
        <v/>
      </c>
      <c r="E1154" s="15" t="n"/>
    </row>
    <row r="1155">
      <c r="A1155" s="13" t="n"/>
      <c r="B1155" s="14" t="n"/>
      <c r="C1155" s="14" t="n"/>
      <c r="D1155" s="14">
        <f>IF(C1155="","",IFERROR(VLOOKUP(C1155,Listas!$A$6:$B$45,2,FALSE),"Conta não cadastrada"))</f>
        <v/>
      </c>
      <c r="E1155" s="15" t="n"/>
    </row>
    <row r="1156">
      <c r="A1156" s="13" t="n"/>
      <c r="B1156" s="14" t="n"/>
      <c r="C1156" s="14" t="n"/>
      <c r="D1156" s="14">
        <f>IF(C1156="","",IFERROR(VLOOKUP(C1156,Listas!$A$6:$B$45,2,FALSE),"Conta não cadastrada"))</f>
        <v/>
      </c>
      <c r="E1156" s="15" t="n"/>
    </row>
    <row r="1157">
      <c r="A1157" s="13" t="n"/>
      <c r="B1157" s="14" t="n"/>
      <c r="C1157" s="14" t="n"/>
      <c r="D1157" s="14">
        <f>IF(C1157="","",IFERROR(VLOOKUP(C1157,Listas!$A$6:$B$45,2,FALSE),"Conta não cadastrada"))</f>
        <v/>
      </c>
      <c r="E1157" s="15" t="n"/>
    </row>
    <row r="1158">
      <c r="A1158" s="13" t="n"/>
      <c r="B1158" s="14" t="n"/>
      <c r="C1158" s="14" t="n"/>
      <c r="D1158" s="14">
        <f>IF(C1158="","",IFERROR(VLOOKUP(C1158,Listas!$A$6:$B$45,2,FALSE),"Conta não cadastrada"))</f>
        <v/>
      </c>
      <c r="E1158" s="15" t="n"/>
    </row>
    <row r="1159">
      <c r="A1159" s="13" t="n"/>
      <c r="B1159" s="14" t="n"/>
      <c r="C1159" s="14" t="n"/>
      <c r="D1159" s="14">
        <f>IF(C1159="","",IFERROR(VLOOKUP(C1159,Listas!$A$6:$B$45,2,FALSE),"Conta não cadastrada"))</f>
        <v/>
      </c>
      <c r="E1159" s="15" t="n"/>
    </row>
    <row r="1160">
      <c r="A1160" s="13" t="n"/>
      <c r="B1160" s="14" t="n"/>
      <c r="C1160" s="14" t="n"/>
      <c r="D1160" s="14">
        <f>IF(C1160="","",IFERROR(VLOOKUP(C1160,Listas!$A$6:$B$45,2,FALSE),"Conta não cadastrada"))</f>
        <v/>
      </c>
      <c r="E1160" s="15" t="n"/>
    </row>
    <row r="1161">
      <c r="A1161" s="13" t="n"/>
      <c r="B1161" s="14" t="n"/>
      <c r="C1161" s="14" t="n"/>
      <c r="D1161" s="14">
        <f>IF(C1161="","",IFERROR(VLOOKUP(C1161,Listas!$A$6:$B$45,2,FALSE),"Conta não cadastrada"))</f>
        <v/>
      </c>
      <c r="E1161" s="15" t="n"/>
    </row>
    <row r="1162">
      <c r="A1162" s="13" t="n"/>
      <c r="B1162" s="14" t="n"/>
      <c r="C1162" s="14" t="n"/>
      <c r="D1162" s="14">
        <f>IF(C1162="","",IFERROR(VLOOKUP(C1162,Listas!$A$6:$B$45,2,FALSE),"Conta não cadastrada"))</f>
        <v/>
      </c>
      <c r="E1162" s="15" t="n"/>
    </row>
    <row r="1163">
      <c r="A1163" s="13" t="n"/>
      <c r="B1163" s="14" t="n"/>
      <c r="C1163" s="14" t="n"/>
      <c r="D1163" s="14">
        <f>IF(C1163="","",IFERROR(VLOOKUP(C1163,Listas!$A$6:$B$45,2,FALSE),"Conta não cadastrada"))</f>
        <v/>
      </c>
      <c r="E1163" s="15" t="n"/>
    </row>
    <row r="1164">
      <c r="A1164" s="13" t="n"/>
      <c r="B1164" s="14" t="n"/>
      <c r="C1164" s="14" t="n"/>
      <c r="D1164" s="14">
        <f>IF(C1164="","",IFERROR(VLOOKUP(C1164,Listas!$A$6:$B$45,2,FALSE),"Conta não cadastrada"))</f>
        <v/>
      </c>
      <c r="E1164" s="15" t="n"/>
    </row>
    <row r="1165">
      <c r="A1165" s="13" t="n"/>
      <c r="B1165" s="14" t="n"/>
      <c r="C1165" s="14" t="n"/>
      <c r="D1165" s="14">
        <f>IF(C1165="","",IFERROR(VLOOKUP(C1165,Listas!$A$6:$B$45,2,FALSE),"Conta não cadastrada"))</f>
        <v/>
      </c>
      <c r="E1165" s="15" t="n"/>
    </row>
    <row r="1166">
      <c r="A1166" s="13" t="n"/>
      <c r="B1166" s="14" t="n"/>
      <c r="C1166" s="14" t="n"/>
      <c r="D1166" s="14">
        <f>IF(C1166="","",IFERROR(VLOOKUP(C1166,Listas!$A$6:$B$45,2,FALSE),"Conta não cadastrada"))</f>
        <v/>
      </c>
      <c r="E1166" s="15" t="n"/>
    </row>
    <row r="1167">
      <c r="A1167" s="13" t="n"/>
      <c r="B1167" s="14" t="n"/>
      <c r="C1167" s="14" t="n"/>
      <c r="D1167" s="14">
        <f>IF(C1167="","",IFERROR(VLOOKUP(C1167,Listas!$A$6:$B$45,2,FALSE),"Conta não cadastrada"))</f>
        <v/>
      </c>
      <c r="E1167" s="15" t="n"/>
    </row>
    <row r="1168">
      <c r="A1168" s="13" t="n"/>
      <c r="B1168" s="14" t="n"/>
      <c r="C1168" s="14" t="n"/>
      <c r="D1168" s="14">
        <f>IF(C1168="","",IFERROR(VLOOKUP(C1168,Listas!$A$6:$B$45,2,FALSE),"Conta não cadastrada"))</f>
        <v/>
      </c>
      <c r="E1168" s="15" t="n"/>
    </row>
    <row r="1169">
      <c r="A1169" s="13" t="n"/>
      <c r="B1169" s="14" t="n"/>
      <c r="C1169" s="14" t="n"/>
      <c r="D1169" s="14">
        <f>IF(C1169="","",IFERROR(VLOOKUP(C1169,Listas!$A$6:$B$45,2,FALSE),"Conta não cadastrada"))</f>
        <v/>
      </c>
      <c r="E1169" s="15" t="n"/>
    </row>
    <row r="1170">
      <c r="A1170" s="13" t="n"/>
      <c r="B1170" s="14" t="n"/>
      <c r="C1170" s="14" t="n"/>
      <c r="D1170" s="14">
        <f>IF(C1170="","",IFERROR(VLOOKUP(C1170,Listas!$A$6:$B$45,2,FALSE),"Conta não cadastrada"))</f>
        <v/>
      </c>
      <c r="E1170" s="15" t="n"/>
    </row>
    <row r="1171">
      <c r="A1171" s="13" t="n"/>
      <c r="B1171" s="14" t="n"/>
      <c r="C1171" s="14" t="n"/>
      <c r="D1171" s="14">
        <f>IF(C1171="","",IFERROR(VLOOKUP(C1171,Listas!$A$6:$B$45,2,FALSE),"Conta não cadastrada"))</f>
        <v/>
      </c>
      <c r="E1171" s="15" t="n"/>
    </row>
    <row r="1172">
      <c r="A1172" s="13" t="n"/>
      <c r="B1172" s="14" t="n"/>
      <c r="C1172" s="14" t="n"/>
      <c r="D1172" s="14">
        <f>IF(C1172="","",IFERROR(VLOOKUP(C1172,Listas!$A$6:$B$45,2,FALSE),"Conta não cadastrada"))</f>
        <v/>
      </c>
      <c r="E1172" s="15" t="n"/>
    </row>
    <row r="1173">
      <c r="A1173" s="13" t="n"/>
      <c r="B1173" s="14" t="n"/>
      <c r="C1173" s="14" t="n"/>
      <c r="D1173" s="14">
        <f>IF(C1173="","",IFERROR(VLOOKUP(C1173,Listas!$A$6:$B$45,2,FALSE),"Conta não cadastrada"))</f>
        <v/>
      </c>
      <c r="E1173" s="15" t="n"/>
    </row>
    <row r="1174">
      <c r="A1174" s="13" t="n"/>
      <c r="B1174" s="14" t="n"/>
      <c r="C1174" s="14" t="n"/>
      <c r="D1174" s="14">
        <f>IF(C1174="","",IFERROR(VLOOKUP(C1174,Listas!$A$6:$B$45,2,FALSE),"Conta não cadastrada"))</f>
        <v/>
      </c>
      <c r="E1174" s="15" t="n"/>
    </row>
    <row r="1175">
      <c r="A1175" s="13" t="n"/>
      <c r="B1175" s="14" t="n"/>
      <c r="C1175" s="14" t="n"/>
      <c r="D1175" s="14">
        <f>IF(C1175="","",IFERROR(VLOOKUP(C1175,Listas!$A$6:$B$45,2,FALSE),"Conta não cadastrada"))</f>
        <v/>
      </c>
      <c r="E1175" s="15" t="n"/>
    </row>
    <row r="1176">
      <c r="A1176" s="13" t="n"/>
      <c r="B1176" s="14" t="n"/>
      <c r="C1176" s="14" t="n"/>
      <c r="D1176" s="14">
        <f>IF(C1176="","",IFERROR(VLOOKUP(C1176,Listas!$A$6:$B$45,2,FALSE),"Conta não cadastrada"))</f>
        <v/>
      </c>
      <c r="E1176" s="15" t="n"/>
    </row>
    <row r="1177">
      <c r="A1177" s="13" t="n"/>
      <c r="B1177" s="14" t="n"/>
      <c r="C1177" s="14" t="n"/>
      <c r="D1177" s="14">
        <f>IF(C1177="","",IFERROR(VLOOKUP(C1177,Listas!$A$6:$B$45,2,FALSE),"Conta não cadastrada"))</f>
        <v/>
      </c>
      <c r="E1177" s="15" t="n"/>
    </row>
    <row r="1178">
      <c r="A1178" s="13" t="n"/>
      <c r="B1178" s="14" t="n"/>
      <c r="C1178" s="14" t="n"/>
      <c r="D1178" s="14">
        <f>IF(C1178="","",IFERROR(VLOOKUP(C1178,Listas!$A$6:$B$45,2,FALSE),"Conta não cadastrada"))</f>
        <v/>
      </c>
      <c r="E1178" s="15" t="n"/>
    </row>
    <row r="1179">
      <c r="A1179" s="13" t="n"/>
      <c r="B1179" s="14" t="n"/>
      <c r="C1179" s="14" t="n"/>
      <c r="D1179" s="14">
        <f>IF(C1179="","",IFERROR(VLOOKUP(C1179,Listas!$A$6:$B$45,2,FALSE),"Conta não cadastrada"))</f>
        <v/>
      </c>
      <c r="E1179" s="15" t="n"/>
    </row>
    <row r="1180">
      <c r="A1180" s="13" t="n"/>
      <c r="B1180" s="14" t="n"/>
      <c r="C1180" s="14" t="n"/>
      <c r="D1180" s="14">
        <f>IF(C1180="","",IFERROR(VLOOKUP(C1180,Listas!$A$6:$B$45,2,FALSE),"Conta não cadastrada"))</f>
        <v/>
      </c>
      <c r="E1180" s="15" t="n"/>
    </row>
    <row r="1181">
      <c r="A1181" s="13" t="n"/>
      <c r="B1181" s="14" t="n"/>
      <c r="C1181" s="14" t="n"/>
      <c r="D1181" s="14">
        <f>IF(C1181="","",IFERROR(VLOOKUP(C1181,Listas!$A$6:$B$45,2,FALSE),"Conta não cadastrada"))</f>
        <v/>
      </c>
      <c r="E1181" s="15" t="n"/>
    </row>
    <row r="1182">
      <c r="A1182" s="13" t="n"/>
      <c r="B1182" s="14" t="n"/>
      <c r="C1182" s="14" t="n"/>
      <c r="D1182" s="14">
        <f>IF(C1182="","",IFERROR(VLOOKUP(C1182,Listas!$A$6:$B$45,2,FALSE),"Conta não cadastrada"))</f>
        <v/>
      </c>
      <c r="E1182" s="15" t="n"/>
    </row>
    <row r="1183">
      <c r="A1183" s="13" t="n"/>
      <c r="B1183" s="14" t="n"/>
      <c r="C1183" s="14" t="n"/>
      <c r="D1183" s="14">
        <f>IF(C1183="","",IFERROR(VLOOKUP(C1183,Listas!$A$6:$B$45,2,FALSE),"Conta não cadastrada"))</f>
        <v/>
      </c>
      <c r="E1183" s="15" t="n"/>
    </row>
    <row r="1184">
      <c r="A1184" s="13" t="n"/>
      <c r="B1184" s="14" t="n"/>
      <c r="C1184" s="14" t="n"/>
      <c r="D1184" s="14">
        <f>IF(C1184="","",IFERROR(VLOOKUP(C1184,Listas!$A$6:$B$45,2,FALSE),"Conta não cadastrada"))</f>
        <v/>
      </c>
      <c r="E1184" s="15" t="n"/>
    </row>
    <row r="1185">
      <c r="A1185" s="13" t="n"/>
      <c r="B1185" s="14" t="n"/>
      <c r="C1185" s="14" t="n"/>
      <c r="D1185" s="14">
        <f>IF(C1185="","",IFERROR(VLOOKUP(C1185,Listas!$A$6:$B$45,2,FALSE),"Conta não cadastrada"))</f>
        <v/>
      </c>
      <c r="E1185" s="15" t="n"/>
    </row>
    <row r="1186">
      <c r="A1186" s="13" t="n"/>
      <c r="B1186" s="14" t="n"/>
      <c r="C1186" s="14" t="n"/>
      <c r="D1186" s="14">
        <f>IF(C1186="","",IFERROR(VLOOKUP(C1186,Listas!$A$6:$B$45,2,FALSE),"Conta não cadastrada"))</f>
        <v/>
      </c>
      <c r="E1186" s="15" t="n"/>
    </row>
    <row r="1187">
      <c r="A1187" s="13" t="n"/>
      <c r="B1187" s="14" t="n"/>
      <c r="C1187" s="14" t="n"/>
      <c r="D1187" s="14">
        <f>IF(C1187="","",IFERROR(VLOOKUP(C1187,Listas!$A$6:$B$45,2,FALSE),"Conta não cadastrada"))</f>
        <v/>
      </c>
      <c r="E1187" s="15" t="n"/>
    </row>
    <row r="1188">
      <c r="A1188" s="13" t="n"/>
      <c r="B1188" s="14" t="n"/>
      <c r="C1188" s="14" t="n"/>
      <c r="D1188" s="14">
        <f>IF(C1188="","",IFERROR(VLOOKUP(C1188,Listas!$A$6:$B$45,2,FALSE),"Conta não cadastrada"))</f>
        <v/>
      </c>
      <c r="E1188" s="15" t="n"/>
    </row>
    <row r="1189">
      <c r="A1189" s="13" t="n"/>
      <c r="B1189" s="14" t="n"/>
      <c r="C1189" s="14" t="n"/>
      <c r="D1189" s="14">
        <f>IF(C1189="","",IFERROR(VLOOKUP(C1189,Listas!$A$6:$B$45,2,FALSE),"Conta não cadastrada"))</f>
        <v/>
      </c>
      <c r="E1189" s="15" t="n"/>
    </row>
    <row r="1190">
      <c r="A1190" s="13" t="n"/>
      <c r="B1190" s="14" t="n"/>
      <c r="C1190" s="14" t="n"/>
      <c r="D1190" s="14">
        <f>IF(C1190="","",IFERROR(VLOOKUP(C1190,Listas!$A$6:$B$45,2,FALSE),"Conta não cadastrada"))</f>
        <v/>
      </c>
      <c r="E1190" s="15" t="n"/>
    </row>
    <row r="1191">
      <c r="A1191" s="13" t="n"/>
      <c r="B1191" s="14" t="n"/>
      <c r="C1191" s="14" t="n"/>
      <c r="D1191" s="14">
        <f>IF(C1191="","",IFERROR(VLOOKUP(C1191,Listas!$A$6:$B$45,2,FALSE),"Conta não cadastrada"))</f>
        <v/>
      </c>
      <c r="E1191" s="15" t="n"/>
    </row>
    <row r="1192">
      <c r="A1192" s="13" t="n"/>
      <c r="B1192" s="14" t="n"/>
      <c r="C1192" s="14" t="n"/>
      <c r="D1192" s="14">
        <f>IF(C1192="","",IFERROR(VLOOKUP(C1192,Listas!$A$6:$B$45,2,FALSE),"Conta não cadastrada"))</f>
        <v/>
      </c>
      <c r="E1192" s="15" t="n"/>
    </row>
    <row r="1193">
      <c r="A1193" s="13" t="n"/>
      <c r="B1193" s="14" t="n"/>
      <c r="C1193" s="14" t="n"/>
      <c r="D1193" s="14">
        <f>IF(C1193="","",IFERROR(VLOOKUP(C1193,Listas!$A$6:$B$45,2,FALSE),"Conta não cadastrada"))</f>
        <v/>
      </c>
      <c r="E1193" s="15" t="n"/>
    </row>
    <row r="1194">
      <c r="A1194" s="13" t="n"/>
      <c r="B1194" s="14" t="n"/>
      <c r="C1194" s="14" t="n"/>
      <c r="D1194" s="14">
        <f>IF(C1194="","",IFERROR(VLOOKUP(C1194,Listas!$A$6:$B$45,2,FALSE),"Conta não cadastrada"))</f>
        <v/>
      </c>
      <c r="E1194" s="15" t="n"/>
    </row>
    <row r="1195">
      <c r="A1195" s="13" t="n"/>
      <c r="B1195" s="14" t="n"/>
      <c r="C1195" s="14" t="n"/>
      <c r="D1195" s="14">
        <f>IF(C1195="","",IFERROR(VLOOKUP(C1195,Listas!$A$6:$B$45,2,FALSE),"Conta não cadastrada"))</f>
        <v/>
      </c>
      <c r="E1195" s="15" t="n"/>
    </row>
    <row r="1196">
      <c r="A1196" s="13" t="n"/>
      <c r="B1196" s="14" t="n"/>
      <c r="C1196" s="14" t="n"/>
      <c r="D1196" s="14">
        <f>IF(C1196="","",IFERROR(VLOOKUP(C1196,Listas!$A$6:$B$45,2,FALSE),"Conta não cadastrada"))</f>
        <v/>
      </c>
      <c r="E1196" s="15" t="n"/>
    </row>
    <row r="1197">
      <c r="A1197" s="13" t="n"/>
      <c r="B1197" s="14" t="n"/>
      <c r="C1197" s="14" t="n"/>
      <c r="D1197" s="14">
        <f>IF(C1197="","",IFERROR(VLOOKUP(C1197,Listas!$A$6:$B$45,2,FALSE),"Conta não cadastrada"))</f>
        <v/>
      </c>
      <c r="E1197" s="15" t="n"/>
    </row>
    <row r="1198">
      <c r="A1198" s="13" t="n"/>
      <c r="B1198" s="14" t="n"/>
      <c r="C1198" s="14" t="n"/>
      <c r="D1198" s="14">
        <f>IF(C1198="","",IFERROR(VLOOKUP(C1198,Listas!$A$6:$B$45,2,FALSE),"Conta não cadastrada"))</f>
        <v/>
      </c>
      <c r="E1198" s="15" t="n"/>
    </row>
    <row r="1199">
      <c r="A1199" s="13" t="n"/>
      <c r="B1199" s="14" t="n"/>
      <c r="C1199" s="14" t="n"/>
      <c r="D1199" s="14">
        <f>IF(C1199="","",IFERROR(VLOOKUP(C1199,Listas!$A$6:$B$45,2,FALSE),"Conta não cadastrada"))</f>
        <v/>
      </c>
      <c r="E1199" s="15" t="n"/>
    </row>
    <row r="1200">
      <c r="A1200" s="13" t="n"/>
      <c r="B1200" s="14" t="n"/>
      <c r="C1200" s="14" t="n"/>
      <c r="D1200" s="14">
        <f>IF(C1200="","",IFERROR(VLOOKUP(C1200,Listas!$A$6:$B$45,2,FALSE),"Conta não cadastrada"))</f>
        <v/>
      </c>
      <c r="E1200" s="15" t="n"/>
    </row>
    <row r="1201">
      <c r="A1201" s="13" t="n"/>
      <c r="B1201" s="14" t="n"/>
      <c r="C1201" s="14" t="n"/>
      <c r="D1201" s="14">
        <f>IF(C1201="","",IFERROR(VLOOKUP(C1201,Listas!$A$6:$B$45,2,FALSE),"Conta não cadastrada"))</f>
        <v/>
      </c>
      <c r="E1201" s="15" t="n"/>
    </row>
    <row r="1202">
      <c r="A1202" s="13" t="n"/>
      <c r="B1202" s="14" t="n"/>
      <c r="C1202" s="14" t="n"/>
      <c r="D1202" s="14">
        <f>IF(C1202="","",IFERROR(VLOOKUP(C1202,Listas!$A$6:$B$45,2,FALSE),"Conta não cadastrada"))</f>
        <v/>
      </c>
      <c r="E1202" s="15" t="n"/>
    </row>
    <row r="1203">
      <c r="A1203" s="13" t="n"/>
      <c r="B1203" s="14" t="n"/>
      <c r="C1203" s="14" t="n"/>
      <c r="D1203" s="14">
        <f>IF(C1203="","",IFERROR(VLOOKUP(C1203,Listas!$A$6:$B$45,2,FALSE),"Conta não cadastrada"))</f>
        <v/>
      </c>
      <c r="E1203" s="15" t="n"/>
    </row>
    <row r="1204">
      <c r="A1204" s="13" t="n"/>
      <c r="B1204" s="14" t="n"/>
      <c r="C1204" s="14" t="n"/>
      <c r="D1204" s="14">
        <f>IF(C1204="","",IFERROR(VLOOKUP(C1204,Listas!$A$6:$B$45,2,FALSE),"Conta não cadastrada"))</f>
        <v/>
      </c>
      <c r="E1204" s="15" t="n"/>
    </row>
    <row r="1205">
      <c r="A1205" s="13" t="n"/>
      <c r="B1205" s="14" t="n"/>
      <c r="C1205" s="14" t="n"/>
      <c r="D1205" s="14">
        <f>IF(C1205="","",IFERROR(VLOOKUP(C1205,Listas!$A$6:$B$45,2,FALSE),"Conta não cadastrada"))</f>
        <v/>
      </c>
      <c r="E1205" s="15" t="n"/>
    </row>
    <row r="1206">
      <c r="A1206" s="13" t="n"/>
      <c r="B1206" s="14" t="n"/>
      <c r="C1206" s="14" t="n"/>
      <c r="D1206" s="14">
        <f>IF(C1206="","",IFERROR(VLOOKUP(C1206,Listas!$A$6:$B$45,2,FALSE),"Conta não cadastrada"))</f>
        <v/>
      </c>
      <c r="E1206" s="15" t="n"/>
    </row>
    <row r="1207">
      <c r="A1207" s="13" t="n"/>
      <c r="B1207" s="14" t="n"/>
      <c r="C1207" s="14" t="n"/>
      <c r="D1207" s="14">
        <f>IF(C1207="","",IFERROR(VLOOKUP(C1207,Listas!$A$6:$B$45,2,FALSE),"Conta não cadastrada"))</f>
        <v/>
      </c>
      <c r="E1207" s="15" t="n"/>
    </row>
    <row r="1208">
      <c r="A1208" s="13" t="n"/>
      <c r="B1208" s="14" t="n"/>
      <c r="C1208" s="14" t="n"/>
      <c r="D1208" s="14">
        <f>IF(C1208="","",IFERROR(VLOOKUP(C1208,Listas!$A$6:$B$45,2,FALSE),"Conta não cadastrada"))</f>
        <v/>
      </c>
      <c r="E1208" s="15" t="n"/>
    </row>
    <row r="1209">
      <c r="A1209" s="13" t="n"/>
      <c r="B1209" s="14" t="n"/>
      <c r="C1209" s="14" t="n"/>
      <c r="D1209" s="14">
        <f>IF(C1209="","",IFERROR(VLOOKUP(C1209,Listas!$A$6:$B$45,2,FALSE),"Conta não cadastrada"))</f>
        <v/>
      </c>
      <c r="E1209" s="15" t="n"/>
    </row>
    <row r="1210">
      <c r="A1210" s="13" t="n"/>
      <c r="B1210" s="14" t="n"/>
      <c r="C1210" s="14" t="n"/>
      <c r="D1210" s="14">
        <f>IF(C1210="","",IFERROR(VLOOKUP(C1210,Listas!$A$6:$B$45,2,FALSE),"Conta não cadastrada"))</f>
        <v/>
      </c>
      <c r="E1210" s="15" t="n"/>
    </row>
    <row r="1211">
      <c r="A1211" s="13" t="n"/>
      <c r="B1211" s="14" t="n"/>
      <c r="C1211" s="14" t="n"/>
      <c r="D1211" s="14">
        <f>IF(C1211="","",IFERROR(VLOOKUP(C1211,Listas!$A$6:$B$45,2,FALSE),"Conta não cadastrada"))</f>
        <v/>
      </c>
      <c r="E1211" s="15" t="n"/>
    </row>
    <row r="1212">
      <c r="A1212" s="13" t="n"/>
      <c r="B1212" s="14" t="n"/>
      <c r="C1212" s="14" t="n"/>
      <c r="D1212" s="14">
        <f>IF(C1212="","",IFERROR(VLOOKUP(C1212,Listas!$A$6:$B$45,2,FALSE),"Conta não cadastrada"))</f>
        <v/>
      </c>
      <c r="E1212" s="15" t="n"/>
    </row>
    <row r="1213">
      <c r="A1213" s="13" t="n"/>
      <c r="B1213" s="14" t="n"/>
      <c r="C1213" s="14" t="n"/>
      <c r="D1213" s="14">
        <f>IF(C1213="","",IFERROR(VLOOKUP(C1213,Listas!$A$6:$B$45,2,FALSE),"Conta não cadastrada"))</f>
        <v/>
      </c>
      <c r="E1213" s="15" t="n"/>
    </row>
    <row r="1214">
      <c r="A1214" s="13" t="n"/>
      <c r="B1214" s="14" t="n"/>
      <c r="C1214" s="14" t="n"/>
      <c r="D1214" s="14">
        <f>IF(C1214="","",IFERROR(VLOOKUP(C1214,Listas!$A$6:$B$45,2,FALSE),"Conta não cadastrada"))</f>
        <v/>
      </c>
      <c r="E1214" s="15" t="n"/>
    </row>
    <row r="1215">
      <c r="A1215" s="13" t="n"/>
      <c r="B1215" s="14" t="n"/>
      <c r="C1215" s="14" t="n"/>
      <c r="D1215" s="14">
        <f>IF(C1215="","",IFERROR(VLOOKUP(C1215,Listas!$A$6:$B$45,2,FALSE),"Conta não cadastrada"))</f>
        <v/>
      </c>
      <c r="E1215" s="15" t="n"/>
    </row>
    <row r="1216">
      <c r="A1216" s="13" t="n"/>
      <c r="B1216" s="14" t="n"/>
      <c r="C1216" s="14" t="n"/>
      <c r="D1216" s="14">
        <f>IF(C1216="","",IFERROR(VLOOKUP(C1216,Listas!$A$6:$B$45,2,FALSE),"Conta não cadastrada"))</f>
        <v/>
      </c>
      <c r="E1216" s="15" t="n"/>
    </row>
    <row r="1217">
      <c r="A1217" s="13" t="n"/>
      <c r="B1217" s="14" t="n"/>
      <c r="C1217" s="14" t="n"/>
      <c r="D1217" s="14">
        <f>IF(C1217="","",IFERROR(VLOOKUP(C1217,Listas!$A$6:$B$45,2,FALSE),"Conta não cadastrada"))</f>
        <v/>
      </c>
      <c r="E1217" s="15" t="n"/>
    </row>
    <row r="1218">
      <c r="A1218" s="13" t="n"/>
      <c r="B1218" s="14" t="n"/>
      <c r="C1218" s="14" t="n"/>
      <c r="D1218" s="14">
        <f>IF(C1218="","",IFERROR(VLOOKUP(C1218,Listas!$A$6:$B$45,2,FALSE),"Conta não cadastrada"))</f>
        <v/>
      </c>
      <c r="E1218" s="15" t="n"/>
    </row>
    <row r="1219">
      <c r="A1219" s="13" t="n"/>
      <c r="B1219" s="14" t="n"/>
      <c r="C1219" s="14" t="n"/>
      <c r="D1219" s="14">
        <f>IF(C1219="","",IFERROR(VLOOKUP(C1219,Listas!$A$6:$B$45,2,FALSE),"Conta não cadastrada"))</f>
        <v/>
      </c>
      <c r="E1219" s="15" t="n"/>
    </row>
    <row r="1220">
      <c r="A1220" s="13" t="n"/>
      <c r="B1220" s="14" t="n"/>
      <c r="C1220" s="14" t="n"/>
      <c r="D1220" s="14">
        <f>IF(C1220="","",IFERROR(VLOOKUP(C1220,Listas!$A$6:$B$45,2,FALSE),"Conta não cadastrada"))</f>
        <v/>
      </c>
      <c r="E1220" s="15" t="n"/>
    </row>
    <row r="1221">
      <c r="A1221" s="13" t="n"/>
      <c r="B1221" s="14" t="n"/>
      <c r="C1221" s="14" t="n"/>
      <c r="D1221" s="14">
        <f>IF(C1221="","",IFERROR(VLOOKUP(C1221,Listas!$A$6:$B$45,2,FALSE),"Conta não cadastrada"))</f>
        <v/>
      </c>
      <c r="E1221" s="15" t="n"/>
    </row>
    <row r="1222">
      <c r="A1222" s="13" t="n"/>
      <c r="B1222" s="14" t="n"/>
      <c r="C1222" s="14" t="n"/>
      <c r="D1222" s="14">
        <f>IF(C1222="","",IFERROR(VLOOKUP(C1222,Listas!$A$6:$B$45,2,FALSE),"Conta não cadastrada"))</f>
        <v/>
      </c>
      <c r="E1222" s="15" t="n"/>
    </row>
    <row r="1223">
      <c r="A1223" s="13" t="n"/>
      <c r="B1223" s="14" t="n"/>
      <c r="C1223" s="14" t="n"/>
      <c r="D1223" s="14">
        <f>IF(C1223="","",IFERROR(VLOOKUP(C1223,Listas!$A$6:$B$45,2,FALSE),"Conta não cadastrada"))</f>
        <v/>
      </c>
      <c r="E1223" s="15" t="n"/>
    </row>
    <row r="1224">
      <c r="A1224" s="13" t="n"/>
      <c r="B1224" s="14" t="n"/>
      <c r="C1224" s="14" t="n"/>
      <c r="D1224" s="14">
        <f>IF(C1224="","",IFERROR(VLOOKUP(C1224,Listas!$A$6:$B$45,2,FALSE),"Conta não cadastrada"))</f>
        <v/>
      </c>
      <c r="E1224" s="15" t="n"/>
    </row>
    <row r="1225">
      <c r="A1225" s="13" t="n"/>
      <c r="B1225" s="14" t="n"/>
      <c r="C1225" s="14" t="n"/>
      <c r="D1225" s="14">
        <f>IF(C1225="","",IFERROR(VLOOKUP(C1225,Listas!$A$6:$B$45,2,FALSE),"Conta não cadastrada"))</f>
        <v/>
      </c>
      <c r="E1225" s="15" t="n"/>
    </row>
    <row r="1226">
      <c r="A1226" s="13" t="n"/>
      <c r="B1226" s="14" t="n"/>
      <c r="C1226" s="14" t="n"/>
      <c r="D1226" s="14">
        <f>IF(C1226="","",IFERROR(VLOOKUP(C1226,Listas!$A$6:$B$45,2,FALSE),"Conta não cadastrada"))</f>
        <v/>
      </c>
      <c r="E1226" s="15" t="n"/>
    </row>
    <row r="1227">
      <c r="A1227" s="13" t="n"/>
      <c r="B1227" s="14" t="n"/>
      <c r="C1227" s="14" t="n"/>
      <c r="D1227" s="14">
        <f>IF(C1227="","",IFERROR(VLOOKUP(C1227,Listas!$A$6:$B$45,2,FALSE),"Conta não cadastrada"))</f>
        <v/>
      </c>
      <c r="E1227" s="15" t="n"/>
    </row>
    <row r="1228">
      <c r="A1228" s="13" t="n"/>
      <c r="B1228" s="14" t="n"/>
      <c r="C1228" s="14" t="n"/>
      <c r="D1228" s="14">
        <f>IF(C1228="","",IFERROR(VLOOKUP(C1228,Listas!$A$6:$B$45,2,FALSE),"Conta não cadastrada"))</f>
        <v/>
      </c>
      <c r="E1228" s="15" t="n"/>
    </row>
    <row r="1229">
      <c r="A1229" s="13" t="n"/>
      <c r="B1229" s="14" t="n"/>
      <c r="C1229" s="14" t="n"/>
      <c r="D1229" s="14">
        <f>IF(C1229="","",IFERROR(VLOOKUP(C1229,Listas!$A$6:$B$45,2,FALSE),"Conta não cadastrada"))</f>
        <v/>
      </c>
      <c r="E1229" s="15" t="n"/>
    </row>
    <row r="1230">
      <c r="A1230" s="13" t="n"/>
      <c r="B1230" s="14" t="n"/>
      <c r="C1230" s="14" t="n"/>
      <c r="D1230" s="14">
        <f>IF(C1230="","",IFERROR(VLOOKUP(C1230,Listas!$A$6:$B$45,2,FALSE),"Conta não cadastrada"))</f>
        <v/>
      </c>
      <c r="E1230" s="15" t="n"/>
    </row>
    <row r="1231">
      <c r="A1231" s="13" t="n"/>
      <c r="B1231" s="14" t="n"/>
      <c r="C1231" s="14" t="n"/>
      <c r="D1231" s="14">
        <f>IF(C1231="","",IFERROR(VLOOKUP(C1231,Listas!$A$6:$B$45,2,FALSE),"Conta não cadastrada"))</f>
        <v/>
      </c>
      <c r="E1231" s="15" t="n"/>
    </row>
    <row r="1232">
      <c r="A1232" s="13" t="n"/>
      <c r="B1232" s="14" t="n"/>
      <c r="C1232" s="14" t="n"/>
      <c r="D1232" s="14">
        <f>IF(C1232="","",IFERROR(VLOOKUP(C1232,Listas!$A$6:$B$45,2,FALSE),"Conta não cadastrada"))</f>
        <v/>
      </c>
      <c r="E1232" s="15" t="n"/>
    </row>
    <row r="1233">
      <c r="A1233" s="13" t="n"/>
      <c r="B1233" s="14" t="n"/>
      <c r="C1233" s="14" t="n"/>
      <c r="D1233" s="14">
        <f>IF(C1233="","",IFERROR(VLOOKUP(C1233,Listas!$A$6:$B$45,2,FALSE),"Conta não cadastrada"))</f>
        <v/>
      </c>
      <c r="E1233" s="15" t="n"/>
    </row>
    <row r="1234">
      <c r="A1234" s="13" t="n"/>
      <c r="B1234" s="14" t="n"/>
      <c r="C1234" s="14" t="n"/>
      <c r="D1234" s="14">
        <f>IF(C1234="","",IFERROR(VLOOKUP(C1234,Listas!$A$6:$B$45,2,FALSE),"Conta não cadastrada"))</f>
        <v/>
      </c>
      <c r="E1234" s="15" t="n"/>
    </row>
    <row r="1235">
      <c r="A1235" s="13" t="n"/>
      <c r="B1235" s="14" t="n"/>
      <c r="C1235" s="14" t="n"/>
      <c r="D1235" s="14">
        <f>IF(C1235="","",IFERROR(VLOOKUP(C1235,Listas!$A$6:$B$45,2,FALSE),"Conta não cadastrada"))</f>
        <v/>
      </c>
      <c r="E1235" s="15" t="n"/>
    </row>
    <row r="1236">
      <c r="A1236" s="13" t="n"/>
      <c r="B1236" s="14" t="n"/>
      <c r="C1236" s="14" t="n"/>
      <c r="D1236" s="14">
        <f>IF(C1236="","",IFERROR(VLOOKUP(C1236,Listas!$A$6:$B$45,2,FALSE),"Conta não cadastrada"))</f>
        <v/>
      </c>
      <c r="E1236" s="15" t="n"/>
    </row>
    <row r="1237">
      <c r="A1237" s="13" t="n"/>
      <c r="B1237" s="14" t="n"/>
      <c r="C1237" s="14" t="n"/>
      <c r="D1237" s="14">
        <f>IF(C1237="","",IFERROR(VLOOKUP(C1237,Listas!$A$6:$B$45,2,FALSE),"Conta não cadastrada"))</f>
        <v/>
      </c>
      <c r="E1237" s="15" t="n"/>
    </row>
    <row r="1238">
      <c r="A1238" s="13" t="n"/>
      <c r="B1238" s="14" t="n"/>
      <c r="C1238" s="14" t="n"/>
      <c r="D1238" s="14">
        <f>IF(C1238="","",IFERROR(VLOOKUP(C1238,Listas!$A$6:$B$45,2,FALSE),"Conta não cadastrada"))</f>
        <v/>
      </c>
      <c r="E1238" s="15" t="n"/>
    </row>
    <row r="1239">
      <c r="A1239" s="13" t="n"/>
      <c r="B1239" s="14" t="n"/>
      <c r="C1239" s="14" t="n"/>
      <c r="D1239" s="14">
        <f>IF(C1239="","",IFERROR(VLOOKUP(C1239,Listas!$A$6:$B$45,2,FALSE),"Conta não cadastrada"))</f>
        <v/>
      </c>
      <c r="E1239" s="15" t="n"/>
    </row>
    <row r="1240">
      <c r="A1240" s="13" t="n"/>
      <c r="B1240" s="14" t="n"/>
      <c r="C1240" s="14" t="n"/>
      <c r="D1240" s="14">
        <f>IF(C1240="","",IFERROR(VLOOKUP(C1240,Listas!$A$6:$B$45,2,FALSE),"Conta não cadastrada"))</f>
        <v/>
      </c>
      <c r="E1240" s="15" t="n"/>
    </row>
    <row r="1241">
      <c r="A1241" s="13" t="n"/>
      <c r="B1241" s="14" t="n"/>
      <c r="C1241" s="14" t="n"/>
      <c r="D1241" s="14">
        <f>IF(C1241="","",IFERROR(VLOOKUP(C1241,Listas!$A$6:$B$45,2,FALSE),"Conta não cadastrada"))</f>
        <v/>
      </c>
      <c r="E1241" s="15" t="n"/>
    </row>
    <row r="1242">
      <c r="A1242" s="13" t="n"/>
      <c r="B1242" s="14" t="n"/>
      <c r="C1242" s="14" t="n"/>
      <c r="D1242" s="14">
        <f>IF(C1242="","",IFERROR(VLOOKUP(C1242,Listas!$A$6:$B$45,2,FALSE),"Conta não cadastrada"))</f>
        <v/>
      </c>
      <c r="E1242" s="15" t="n"/>
    </row>
    <row r="1243">
      <c r="A1243" s="13" t="n"/>
      <c r="B1243" s="14" t="n"/>
      <c r="C1243" s="14" t="n"/>
      <c r="D1243" s="14">
        <f>IF(C1243="","",IFERROR(VLOOKUP(C1243,Listas!$A$6:$B$45,2,FALSE),"Conta não cadastrada"))</f>
        <v/>
      </c>
      <c r="E1243" s="15" t="n"/>
    </row>
    <row r="1244">
      <c r="A1244" s="13" t="n"/>
      <c r="B1244" s="14" t="n"/>
      <c r="C1244" s="14" t="n"/>
      <c r="D1244" s="14">
        <f>IF(C1244="","",IFERROR(VLOOKUP(C1244,Listas!$A$6:$B$45,2,FALSE),"Conta não cadastrada"))</f>
        <v/>
      </c>
      <c r="E1244" s="15" t="n"/>
    </row>
    <row r="1245">
      <c r="A1245" s="13" t="n"/>
      <c r="B1245" s="14" t="n"/>
      <c r="C1245" s="14" t="n"/>
      <c r="D1245" s="14">
        <f>IF(C1245="","",IFERROR(VLOOKUP(C1245,Listas!$A$6:$B$45,2,FALSE),"Conta não cadastrada"))</f>
        <v/>
      </c>
      <c r="E1245" s="15" t="n"/>
    </row>
    <row r="1246">
      <c r="A1246" s="13" t="n"/>
      <c r="B1246" s="14" t="n"/>
      <c r="C1246" s="14" t="n"/>
      <c r="D1246" s="14">
        <f>IF(C1246="","",IFERROR(VLOOKUP(C1246,Listas!$A$6:$B$45,2,FALSE),"Conta não cadastrada"))</f>
        <v/>
      </c>
      <c r="E1246" s="15" t="n"/>
    </row>
    <row r="1247">
      <c r="A1247" s="13" t="n"/>
      <c r="B1247" s="14" t="n"/>
      <c r="C1247" s="14" t="n"/>
      <c r="D1247" s="14">
        <f>IF(C1247="","",IFERROR(VLOOKUP(C1247,Listas!$A$6:$B$45,2,FALSE),"Conta não cadastrada"))</f>
        <v/>
      </c>
      <c r="E1247" s="15" t="n"/>
    </row>
    <row r="1248">
      <c r="A1248" s="13" t="n"/>
      <c r="B1248" s="14" t="n"/>
      <c r="C1248" s="14" t="n"/>
      <c r="D1248" s="14">
        <f>IF(C1248="","",IFERROR(VLOOKUP(C1248,Listas!$A$6:$B$45,2,FALSE),"Conta não cadastrada"))</f>
        <v/>
      </c>
      <c r="E1248" s="15" t="n"/>
    </row>
    <row r="1249">
      <c r="A1249" s="13" t="n"/>
      <c r="B1249" s="14" t="n"/>
      <c r="C1249" s="14" t="n"/>
      <c r="D1249" s="14">
        <f>IF(C1249="","",IFERROR(VLOOKUP(C1249,Listas!$A$6:$B$45,2,FALSE),"Conta não cadastrada"))</f>
        <v/>
      </c>
      <c r="E1249" s="15" t="n"/>
    </row>
    <row r="1250">
      <c r="A1250" s="13" t="n"/>
      <c r="B1250" s="14" t="n"/>
      <c r="C1250" s="14" t="n"/>
      <c r="D1250" s="14">
        <f>IF(C1250="","",IFERROR(VLOOKUP(C1250,Listas!$A$6:$B$45,2,FALSE),"Conta não cadastrada"))</f>
        <v/>
      </c>
      <c r="E1250" s="15" t="n"/>
    </row>
    <row r="1251">
      <c r="A1251" s="13" t="n"/>
      <c r="B1251" s="14" t="n"/>
      <c r="C1251" s="14" t="n"/>
      <c r="D1251" s="14">
        <f>IF(C1251="","",IFERROR(VLOOKUP(C1251,Listas!$A$6:$B$45,2,FALSE),"Conta não cadastrada"))</f>
        <v/>
      </c>
      <c r="E1251" s="15" t="n"/>
    </row>
    <row r="1252">
      <c r="A1252" s="13" t="n"/>
      <c r="B1252" s="14" t="n"/>
      <c r="C1252" s="14" t="n"/>
      <c r="D1252" s="14">
        <f>IF(C1252="","",IFERROR(VLOOKUP(C1252,Listas!$A$6:$B$45,2,FALSE),"Conta não cadastrada"))</f>
        <v/>
      </c>
      <c r="E1252" s="15" t="n"/>
    </row>
    <row r="1253">
      <c r="A1253" s="13" t="n"/>
      <c r="B1253" s="14" t="n"/>
      <c r="C1253" s="14" t="n"/>
      <c r="D1253" s="14">
        <f>IF(C1253="","",IFERROR(VLOOKUP(C1253,Listas!$A$6:$B$45,2,FALSE),"Conta não cadastrada"))</f>
        <v/>
      </c>
      <c r="E1253" s="15" t="n"/>
    </row>
    <row r="1254">
      <c r="A1254" s="13" t="n"/>
      <c r="B1254" s="14" t="n"/>
      <c r="C1254" s="14" t="n"/>
      <c r="D1254" s="14">
        <f>IF(C1254="","",IFERROR(VLOOKUP(C1254,Listas!$A$6:$B$45,2,FALSE),"Conta não cadastrada"))</f>
        <v/>
      </c>
      <c r="E1254" s="15" t="n"/>
    </row>
    <row r="1255">
      <c r="A1255" s="13" t="n"/>
      <c r="B1255" s="14" t="n"/>
      <c r="C1255" s="14" t="n"/>
      <c r="D1255" s="14">
        <f>IF(C1255="","",IFERROR(VLOOKUP(C1255,Listas!$A$6:$B$45,2,FALSE),"Conta não cadastrada"))</f>
        <v/>
      </c>
      <c r="E1255" s="15" t="n"/>
    </row>
    <row r="1256">
      <c r="A1256" s="13" t="n"/>
      <c r="B1256" s="14" t="n"/>
      <c r="C1256" s="14" t="n"/>
      <c r="D1256" s="14">
        <f>IF(C1256="","",IFERROR(VLOOKUP(C1256,Listas!$A$6:$B$45,2,FALSE),"Conta não cadastrada"))</f>
        <v/>
      </c>
      <c r="E1256" s="15" t="n"/>
    </row>
    <row r="1257">
      <c r="A1257" s="13" t="n"/>
      <c r="B1257" s="14" t="n"/>
      <c r="C1257" s="14" t="n"/>
      <c r="D1257" s="14">
        <f>IF(C1257="","",IFERROR(VLOOKUP(C1257,Listas!$A$6:$B$45,2,FALSE),"Conta não cadastrada"))</f>
        <v/>
      </c>
      <c r="E1257" s="15" t="n"/>
    </row>
    <row r="1258">
      <c r="A1258" s="13" t="n"/>
      <c r="B1258" s="14" t="n"/>
      <c r="C1258" s="14" t="n"/>
      <c r="D1258" s="14">
        <f>IF(C1258="","",IFERROR(VLOOKUP(C1258,Listas!$A$6:$B$45,2,FALSE),"Conta não cadastrada"))</f>
        <v/>
      </c>
      <c r="E1258" s="15" t="n"/>
    </row>
    <row r="1259">
      <c r="A1259" s="13" t="n"/>
      <c r="B1259" s="14" t="n"/>
      <c r="C1259" s="14" t="n"/>
      <c r="D1259" s="14">
        <f>IF(C1259="","",IFERROR(VLOOKUP(C1259,Listas!$A$6:$B$45,2,FALSE),"Conta não cadastrada"))</f>
        <v/>
      </c>
      <c r="E1259" s="15" t="n"/>
    </row>
    <row r="1260">
      <c r="A1260" s="13" t="n"/>
      <c r="B1260" s="14" t="n"/>
      <c r="C1260" s="14" t="n"/>
      <c r="D1260" s="14">
        <f>IF(C1260="","",IFERROR(VLOOKUP(C1260,Listas!$A$6:$B$45,2,FALSE),"Conta não cadastrada"))</f>
        <v/>
      </c>
      <c r="E1260" s="15" t="n"/>
    </row>
    <row r="1261">
      <c r="A1261" s="13" t="n"/>
      <c r="B1261" s="14" t="n"/>
      <c r="C1261" s="14" t="n"/>
      <c r="D1261" s="14">
        <f>IF(C1261="","",IFERROR(VLOOKUP(C1261,Listas!$A$6:$B$45,2,FALSE),"Conta não cadastrada"))</f>
        <v/>
      </c>
      <c r="E1261" s="15" t="n"/>
    </row>
    <row r="1262">
      <c r="A1262" s="13" t="n"/>
      <c r="B1262" s="14" t="n"/>
      <c r="C1262" s="14" t="n"/>
      <c r="D1262" s="14">
        <f>IF(C1262="","",IFERROR(VLOOKUP(C1262,Listas!$A$6:$B$45,2,FALSE),"Conta não cadastrada"))</f>
        <v/>
      </c>
      <c r="E1262" s="15" t="n"/>
    </row>
    <row r="1263">
      <c r="A1263" s="13" t="n"/>
      <c r="B1263" s="14" t="n"/>
      <c r="C1263" s="14" t="n"/>
      <c r="D1263" s="14">
        <f>IF(C1263="","",IFERROR(VLOOKUP(C1263,Listas!$A$6:$B$45,2,FALSE),"Conta não cadastrada"))</f>
        <v/>
      </c>
      <c r="E1263" s="15" t="n"/>
    </row>
    <row r="1264">
      <c r="A1264" s="13" t="n"/>
      <c r="B1264" s="14" t="n"/>
      <c r="C1264" s="14" t="n"/>
      <c r="D1264" s="14">
        <f>IF(C1264="","",IFERROR(VLOOKUP(C1264,Listas!$A$6:$B$45,2,FALSE),"Conta não cadastrada"))</f>
        <v/>
      </c>
      <c r="E1264" s="15" t="n"/>
    </row>
    <row r="1265">
      <c r="A1265" s="13" t="n"/>
      <c r="B1265" s="14" t="n"/>
      <c r="C1265" s="14" t="n"/>
      <c r="D1265" s="14">
        <f>IF(C1265="","",IFERROR(VLOOKUP(C1265,Listas!$A$6:$B$45,2,FALSE),"Conta não cadastrada"))</f>
        <v/>
      </c>
      <c r="E1265" s="15" t="n"/>
    </row>
    <row r="1266">
      <c r="A1266" s="13" t="n"/>
      <c r="B1266" s="14" t="n"/>
      <c r="C1266" s="14" t="n"/>
      <c r="D1266" s="14">
        <f>IF(C1266="","",IFERROR(VLOOKUP(C1266,Listas!$A$6:$B$45,2,FALSE),"Conta não cadastrada"))</f>
        <v/>
      </c>
      <c r="E1266" s="15" t="n"/>
    </row>
    <row r="1267">
      <c r="A1267" s="13" t="n"/>
      <c r="B1267" s="14" t="n"/>
      <c r="C1267" s="14" t="n"/>
      <c r="D1267" s="14">
        <f>IF(C1267="","",IFERROR(VLOOKUP(C1267,Listas!$A$6:$B$45,2,FALSE),"Conta não cadastrada"))</f>
        <v/>
      </c>
      <c r="E1267" s="15" t="n"/>
    </row>
    <row r="1268">
      <c r="A1268" s="13" t="n"/>
      <c r="B1268" s="14" t="n"/>
      <c r="C1268" s="14" t="n"/>
      <c r="D1268" s="14">
        <f>IF(C1268="","",IFERROR(VLOOKUP(C1268,Listas!$A$6:$B$45,2,FALSE),"Conta não cadastrada"))</f>
        <v/>
      </c>
      <c r="E1268" s="15" t="n"/>
    </row>
    <row r="1269">
      <c r="A1269" s="13" t="n"/>
      <c r="B1269" s="14" t="n"/>
      <c r="C1269" s="14" t="n"/>
      <c r="D1269" s="14">
        <f>IF(C1269="","",IFERROR(VLOOKUP(C1269,Listas!$A$6:$B$45,2,FALSE),"Conta não cadastrada"))</f>
        <v/>
      </c>
      <c r="E1269" s="15" t="n"/>
    </row>
    <row r="1270">
      <c r="A1270" s="13" t="n"/>
      <c r="B1270" s="14" t="n"/>
      <c r="C1270" s="14" t="n"/>
      <c r="D1270" s="14">
        <f>IF(C1270="","",IFERROR(VLOOKUP(C1270,Listas!$A$6:$B$45,2,FALSE),"Conta não cadastrada"))</f>
        <v/>
      </c>
      <c r="E1270" s="15" t="n"/>
    </row>
    <row r="1271">
      <c r="A1271" s="13" t="n"/>
      <c r="B1271" s="14" t="n"/>
      <c r="C1271" s="14" t="n"/>
      <c r="D1271" s="14">
        <f>IF(C1271="","",IFERROR(VLOOKUP(C1271,Listas!$A$6:$B$45,2,FALSE),"Conta não cadastrada"))</f>
        <v/>
      </c>
      <c r="E1271" s="15" t="n"/>
    </row>
    <row r="1272">
      <c r="A1272" s="13" t="n"/>
      <c r="B1272" s="14" t="n"/>
      <c r="C1272" s="14" t="n"/>
      <c r="D1272" s="14">
        <f>IF(C1272="","",IFERROR(VLOOKUP(C1272,Listas!$A$6:$B$45,2,FALSE),"Conta não cadastrada"))</f>
        <v/>
      </c>
      <c r="E1272" s="15" t="n"/>
    </row>
    <row r="1273">
      <c r="A1273" s="13" t="n"/>
      <c r="B1273" s="14" t="n"/>
      <c r="C1273" s="14" t="n"/>
      <c r="D1273" s="14">
        <f>IF(C1273="","",IFERROR(VLOOKUP(C1273,Listas!$A$6:$B$45,2,FALSE),"Conta não cadastrada"))</f>
        <v/>
      </c>
      <c r="E1273" s="15" t="n"/>
    </row>
    <row r="1274">
      <c r="A1274" s="13" t="n"/>
      <c r="B1274" s="14" t="n"/>
      <c r="C1274" s="14" t="n"/>
      <c r="D1274" s="14">
        <f>IF(C1274="","",IFERROR(VLOOKUP(C1274,Listas!$A$6:$B$45,2,FALSE),"Conta não cadastrada"))</f>
        <v/>
      </c>
      <c r="E1274" s="15" t="n"/>
    </row>
    <row r="1275">
      <c r="A1275" s="13" t="n"/>
      <c r="B1275" s="14" t="n"/>
      <c r="C1275" s="14" t="n"/>
      <c r="D1275" s="14">
        <f>IF(C1275="","",IFERROR(VLOOKUP(C1275,Listas!$A$6:$B$45,2,FALSE),"Conta não cadastrada"))</f>
        <v/>
      </c>
      <c r="E1275" s="15" t="n"/>
    </row>
    <row r="1276">
      <c r="A1276" s="13" t="n"/>
      <c r="B1276" s="14" t="n"/>
      <c r="C1276" s="14" t="n"/>
      <c r="D1276" s="14">
        <f>IF(C1276="","",IFERROR(VLOOKUP(C1276,Listas!$A$6:$B$45,2,FALSE),"Conta não cadastrada"))</f>
        <v/>
      </c>
      <c r="E1276" s="15" t="n"/>
    </row>
    <row r="1277">
      <c r="A1277" s="13" t="n"/>
      <c r="B1277" s="14" t="n"/>
      <c r="C1277" s="14" t="n"/>
      <c r="D1277" s="14">
        <f>IF(C1277="","",IFERROR(VLOOKUP(C1277,Listas!$A$6:$B$45,2,FALSE),"Conta não cadastrada"))</f>
        <v/>
      </c>
      <c r="E1277" s="15" t="n"/>
    </row>
    <row r="1278">
      <c r="A1278" s="13" t="n"/>
      <c r="B1278" s="14" t="n"/>
      <c r="C1278" s="14" t="n"/>
      <c r="D1278" s="14">
        <f>IF(C1278="","",IFERROR(VLOOKUP(C1278,Listas!$A$6:$B$45,2,FALSE),"Conta não cadastrada"))</f>
        <v/>
      </c>
      <c r="E1278" s="15" t="n"/>
    </row>
    <row r="1279">
      <c r="A1279" s="13" t="n"/>
      <c r="B1279" s="14" t="n"/>
      <c r="C1279" s="14" t="n"/>
      <c r="D1279" s="14">
        <f>IF(C1279="","",IFERROR(VLOOKUP(C1279,Listas!$A$6:$B$45,2,FALSE),"Conta não cadastrada"))</f>
        <v/>
      </c>
      <c r="E1279" s="15" t="n"/>
    </row>
    <row r="1280">
      <c r="A1280" s="13" t="n"/>
      <c r="B1280" s="14" t="n"/>
      <c r="C1280" s="14" t="n"/>
      <c r="D1280" s="14">
        <f>IF(C1280="","",IFERROR(VLOOKUP(C1280,Listas!$A$6:$B$45,2,FALSE),"Conta não cadastrada"))</f>
        <v/>
      </c>
      <c r="E1280" s="15" t="n"/>
    </row>
    <row r="1281">
      <c r="A1281" s="13" t="n"/>
      <c r="B1281" s="14" t="n"/>
      <c r="C1281" s="14" t="n"/>
      <c r="D1281" s="14">
        <f>IF(C1281="","",IFERROR(VLOOKUP(C1281,Listas!$A$6:$B$45,2,FALSE),"Conta não cadastrada"))</f>
        <v/>
      </c>
      <c r="E1281" s="15" t="n"/>
    </row>
    <row r="1282">
      <c r="A1282" s="13" t="n"/>
      <c r="B1282" s="14" t="n"/>
      <c r="C1282" s="14" t="n"/>
      <c r="D1282" s="14">
        <f>IF(C1282="","",IFERROR(VLOOKUP(C1282,Listas!$A$6:$B$45,2,FALSE),"Conta não cadastrada"))</f>
        <v/>
      </c>
      <c r="E1282" s="15" t="n"/>
    </row>
    <row r="1283">
      <c r="A1283" s="13" t="n"/>
      <c r="B1283" s="14" t="n"/>
      <c r="C1283" s="14" t="n"/>
      <c r="D1283" s="14">
        <f>IF(C1283="","",IFERROR(VLOOKUP(C1283,Listas!$A$6:$B$45,2,FALSE),"Conta não cadastrada"))</f>
        <v/>
      </c>
      <c r="E1283" s="15" t="n"/>
    </row>
    <row r="1284">
      <c r="A1284" s="13" t="n"/>
      <c r="B1284" s="14" t="n"/>
      <c r="C1284" s="14" t="n"/>
      <c r="D1284" s="14">
        <f>IF(C1284="","",IFERROR(VLOOKUP(C1284,Listas!$A$6:$B$45,2,FALSE),"Conta não cadastrada"))</f>
        <v/>
      </c>
      <c r="E1284" s="15" t="n"/>
    </row>
    <row r="1285">
      <c r="A1285" s="13" t="n"/>
      <c r="B1285" s="14" t="n"/>
      <c r="C1285" s="14" t="n"/>
      <c r="D1285" s="14">
        <f>IF(C1285="","",IFERROR(VLOOKUP(C1285,Listas!$A$6:$B$45,2,FALSE),"Conta não cadastrada"))</f>
        <v/>
      </c>
      <c r="E1285" s="15" t="n"/>
    </row>
    <row r="1286">
      <c r="A1286" s="13" t="n"/>
      <c r="B1286" s="14" t="n"/>
      <c r="C1286" s="14" t="n"/>
      <c r="D1286" s="14">
        <f>IF(C1286="","",IFERROR(VLOOKUP(C1286,Listas!$A$6:$B$45,2,FALSE),"Conta não cadastrada"))</f>
        <v/>
      </c>
      <c r="E1286" s="15" t="n"/>
    </row>
    <row r="1287">
      <c r="A1287" s="13" t="n"/>
      <c r="B1287" s="14" t="n"/>
      <c r="C1287" s="14" t="n"/>
      <c r="D1287" s="14">
        <f>IF(C1287="","",IFERROR(VLOOKUP(C1287,Listas!$A$6:$B$45,2,FALSE),"Conta não cadastrada"))</f>
        <v/>
      </c>
      <c r="E1287" s="15" t="n"/>
    </row>
    <row r="1288">
      <c r="A1288" s="13" t="n"/>
      <c r="B1288" s="14" t="n"/>
      <c r="C1288" s="14" t="n"/>
      <c r="D1288" s="14">
        <f>IF(C1288="","",IFERROR(VLOOKUP(C1288,Listas!$A$6:$B$45,2,FALSE),"Conta não cadastrada"))</f>
        <v/>
      </c>
      <c r="E1288" s="15" t="n"/>
    </row>
    <row r="1289">
      <c r="A1289" s="13" t="n"/>
      <c r="B1289" s="14" t="n"/>
      <c r="C1289" s="14" t="n"/>
      <c r="D1289" s="14">
        <f>IF(C1289="","",IFERROR(VLOOKUP(C1289,Listas!$A$6:$B$45,2,FALSE),"Conta não cadastrada"))</f>
        <v/>
      </c>
      <c r="E1289" s="15" t="n"/>
    </row>
    <row r="1290">
      <c r="A1290" s="13" t="n"/>
      <c r="B1290" s="14" t="n"/>
      <c r="C1290" s="14" t="n"/>
      <c r="D1290" s="14">
        <f>IF(C1290="","",IFERROR(VLOOKUP(C1290,Listas!$A$6:$B$45,2,FALSE),"Conta não cadastrada"))</f>
        <v/>
      </c>
      <c r="E1290" s="15" t="n"/>
    </row>
    <row r="1291">
      <c r="A1291" s="13" t="n"/>
      <c r="B1291" s="14" t="n"/>
      <c r="C1291" s="14" t="n"/>
      <c r="D1291" s="14">
        <f>IF(C1291="","",IFERROR(VLOOKUP(C1291,Listas!$A$6:$B$45,2,FALSE),"Conta não cadastrada"))</f>
        <v/>
      </c>
      <c r="E1291" s="15" t="n"/>
    </row>
    <row r="1292">
      <c r="A1292" s="13" t="n"/>
      <c r="B1292" s="14" t="n"/>
      <c r="C1292" s="14" t="n"/>
      <c r="D1292" s="14">
        <f>IF(C1292="","",IFERROR(VLOOKUP(C1292,Listas!$A$6:$B$45,2,FALSE),"Conta não cadastrada"))</f>
        <v/>
      </c>
      <c r="E1292" s="15" t="n"/>
    </row>
    <row r="1293">
      <c r="A1293" s="13" t="n"/>
      <c r="B1293" s="14" t="n"/>
      <c r="C1293" s="14" t="n"/>
      <c r="D1293" s="14">
        <f>IF(C1293="","",IFERROR(VLOOKUP(C1293,Listas!$A$6:$B$45,2,FALSE),"Conta não cadastrada"))</f>
        <v/>
      </c>
      <c r="E1293" s="15" t="n"/>
    </row>
    <row r="1294">
      <c r="A1294" s="13" t="n"/>
      <c r="B1294" s="14" t="n"/>
      <c r="C1294" s="14" t="n"/>
      <c r="D1294" s="14">
        <f>IF(C1294="","",IFERROR(VLOOKUP(C1294,Listas!$A$6:$B$45,2,FALSE),"Conta não cadastrada"))</f>
        <v/>
      </c>
      <c r="E1294" s="15" t="n"/>
    </row>
    <row r="1295">
      <c r="A1295" s="13" t="n"/>
      <c r="B1295" s="14" t="n"/>
      <c r="C1295" s="14" t="n"/>
      <c r="D1295" s="14">
        <f>IF(C1295="","",IFERROR(VLOOKUP(C1295,Listas!$A$6:$B$45,2,FALSE),"Conta não cadastrada"))</f>
        <v/>
      </c>
      <c r="E1295" s="15" t="n"/>
    </row>
    <row r="1296">
      <c r="A1296" s="13" t="n"/>
      <c r="B1296" s="14" t="n"/>
      <c r="C1296" s="14" t="n"/>
      <c r="D1296" s="14">
        <f>IF(C1296="","",IFERROR(VLOOKUP(C1296,Listas!$A$6:$B$45,2,FALSE),"Conta não cadastrada"))</f>
        <v/>
      </c>
      <c r="E1296" s="15" t="n"/>
    </row>
    <row r="1297">
      <c r="A1297" s="13" t="n"/>
      <c r="B1297" s="14" t="n"/>
      <c r="C1297" s="14" t="n"/>
      <c r="D1297" s="14">
        <f>IF(C1297="","",IFERROR(VLOOKUP(C1297,Listas!$A$6:$B$45,2,FALSE),"Conta não cadastrada"))</f>
        <v/>
      </c>
      <c r="E1297" s="15" t="n"/>
    </row>
    <row r="1298">
      <c r="A1298" s="13" t="n"/>
      <c r="B1298" s="14" t="n"/>
      <c r="C1298" s="14" t="n"/>
      <c r="D1298" s="14">
        <f>IF(C1298="","",IFERROR(VLOOKUP(C1298,Listas!$A$6:$B$45,2,FALSE),"Conta não cadastrada"))</f>
        <v/>
      </c>
      <c r="E1298" s="15" t="n"/>
    </row>
    <row r="1299">
      <c r="A1299" s="13" t="n"/>
      <c r="B1299" s="14" t="n"/>
      <c r="C1299" s="14" t="n"/>
      <c r="D1299" s="14">
        <f>IF(C1299="","",IFERROR(VLOOKUP(C1299,Listas!$A$6:$B$45,2,FALSE),"Conta não cadastrada"))</f>
        <v/>
      </c>
      <c r="E1299" s="15" t="n"/>
    </row>
    <row r="1300">
      <c r="A1300" s="13" t="n"/>
      <c r="B1300" s="14" t="n"/>
      <c r="C1300" s="14" t="n"/>
      <c r="D1300" s="14">
        <f>IF(C1300="","",IFERROR(VLOOKUP(C1300,Listas!$A$6:$B$45,2,FALSE),"Conta não cadastrada"))</f>
        <v/>
      </c>
      <c r="E1300" s="15" t="n"/>
    </row>
    <row r="1301">
      <c r="A1301" s="13" t="n"/>
      <c r="B1301" s="14" t="n"/>
      <c r="C1301" s="14" t="n"/>
      <c r="D1301" s="14">
        <f>IF(C1301="","",IFERROR(VLOOKUP(C1301,Listas!$A$6:$B$45,2,FALSE),"Conta não cadastrada"))</f>
        <v/>
      </c>
      <c r="E1301" s="15" t="n"/>
    </row>
    <row r="1302">
      <c r="A1302" s="13" t="n"/>
      <c r="B1302" s="14" t="n"/>
      <c r="C1302" s="14" t="n"/>
      <c r="D1302" s="14">
        <f>IF(C1302="","",IFERROR(VLOOKUP(C1302,Listas!$A$6:$B$45,2,FALSE),"Conta não cadastrada"))</f>
        <v/>
      </c>
      <c r="E1302" s="15" t="n"/>
    </row>
    <row r="1303">
      <c r="A1303" s="13" t="n"/>
      <c r="B1303" s="14" t="n"/>
      <c r="C1303" s="14" t="n"/>
      <c r="D1303" s="14">
        <f>IF(C1303="","",IFERROR(VLOOKUP(C1303,Listas!$A$6:$B$45,2,FALSE),"Conta não cadastrada"))</f>
        <v/>
      </c>
      <c r="E1303" s="15" t="n"/>
    </row>
    <row r="1304">
      <c r="A1304" s="13" t="n"/>
      <c r="B1304" s="14" t="n"/>
      <c r="C1304" s="14" t="n"/>
      <c r="D1304" s="14">
        <f>IF(C1304="","",IFERROR(VLOOKUP(C1304,Listas!$A$6:$B$45,2,FALSE),"Conta não cadastrada"))</f>
        <v/>
      </c>
      <c r="E1304" s="15" t="n"/>
    </row>
    <row r="1305">
      <c r="A1305" s="13" t="n"/>
      <c r="B1305" s="14" t="n"/>
      <c r="C1305" s="14" t="n"/>
      <c r="D1305" s="14">
        <f>IF(C1305="","",IFERROR(VLOOKUP(C1305,Listas!$A$6:$B$45,2,FALSE),"Conta não cadastrada"))</f>
        <v/>
      </c>
      <c r="E1305" s="15" t="n"/>
    </row>
    <row r="1306">
      <c r="A1306" s="13" t="n"/>
      <c r="B1306" s="14" t="n"/>
      <c r="C1306" s="14" t="n"/>
      <c r="D1306" s="14">
        <f>IF(C1306="","",IFERROR(VLOOKUP(C1306,Listas!$A$6:$B$45,2,FALSE),"Conta não cadastrada"))</f>
        <v/>
      </c>
      <c r="E1306" s="15" t="n"/>
    </row>
    <row r="1307">
      <c r="A1307" s="13" t="n"/>
      <c r="B1307" s="14" t="n"/>
      <c r="C1307" s="14" t="n"/>
      <c r="D1307" s="14">
        <f>IF(C1307="","",IFERROR(VLOOKUP(C1307,Listas!$A$6:$B$45,2,FALSE),"Conta não cadastrada"))</f>
        <v/>
      </c>
      <c r="E1307" s="15" t="n"/>
    </row>
    <row r="1308">
      <c r="A1308" s="13" t="n"/>
      <c r="B1308" s="14" t="n"/>
      <c r="C1308" s="14" t="n"/>
      <c r="D1308" s="14">
        <f>IF(C1308="","",IFERROR(VLOOKUP(C1308,Listas!$A$6:$B$45,2,FALSE),"Conta não cadastrada"))</f>
        <v/>
      </c>
      <c r="E1308" s="15" t="n"/>
    </row>
    <row r="1309">
      <c r="A1309" s="13" t="n"/>
      <c r="B1309" s="14" t="n"/>
      <c r="C1309" s="14" t="n"/>
      <c r="D1309" s="14">
        <f>IF(C1309="","",IFERROR(VLOOKUP(C1309,Listas!$A$6:$B$45,2,FALSE),"Conta não cadastrada"))</f>
        <v/>
      </c>
      <c r="E1309" s="15" t="n"/>
    </row>
    <row r="1310">
      <c r="A1310" s="13" t="n"/>
      <c r="B1310" s="14" t="n"/>
      <c r="C1310" s="14" t="n"/>
      <c r="D1310" s="14">
        <f>IF(C1310="","",IFERROR(VLOOKUP(C1310,Listas!$A$6:$B$45,2,FALSE),"Conta não cadastrada"))</f>
        <v/>
      </c>
      <c r="E1310" s="15" t="n"/>
    </row>
    <row r="1311">
      <c r="A1311" s="13" t="n"/>
      <c r="B1311" s="14" t="n"/>
      <c r="C1311" s="14" t="n"/>
      <c r="D1311" s="14">
        <f>IF(C1311="","",IFERROR(VLOOKUP(C1311,Listas!$A$6:$B$45,2,FALSE),"Conta não cadastrada"))</f>
        <v/>
      </c>
      <c r="E1311" s="15" t="n"/>
    </row>
    <row r="1312">
      <c r="A1312" s="13" t="n"/>
      <c r="B1312" s="14" t="n"/>
      <c r="C1312" s="14" t="n"/>
      <c r="D1312" s="14">
        <f>IF(C1312="","",IFERROR(VLOOKUP(C1312,Listas!$A$6:$B$45,2,FALSE),"Conta não cadastrada"))</f>
        <v/>
      </c>
      <c r="E1312" s="15" t="n"/>
    </row>
    <row r="1313">
      <c r="A1313" s="13" t="n"/>
      <c r="B1313" s="14" t="n"/>
      <c r="C1313" s="14" t="n"/>
      <c r="D1313" s="14">
        <f>IF(C1313="","",IFERROR(VLOOKUP(C1313,Listas!$A$6:$B$45,2,FALSE),"Conta não cadastrada"))</f>
        <v/>
      </c>
      <c r="E1313" s="15" t="n"/>
    </row>
    <row r="1314">
      <c r="A1314" s="13" t="n"/>
      <c r="B1314" s="14" t="n"/>
      <c r="C1314" s="14" t="n"/>
      <c r="D1314" s="14">
        <f>IF(C1314="","",IFERROR(VLOOKUP(C1314,Listas!$A$6:$B$45,2,FALSE),"Conta não cadastrada"))</f>
        <v/>
      </c>
      <c r="E1314" s="15" t="n"/>
    </row>
    <row r="1315">
      <c r="A1315" s="13" t="n"/>
      <c r="B1315" s="14" t="n"/>
      <c r="C1315" s="14" t="n"/>
      <c r="D1315" s="14">
        <f>IF(C1315="","",IFERROR(VLOOKUP(C1315,Listas!$A$6:$B$45,2,FALSE),"Conta não cadastrada"))</f>
        <v/>
      </c>
      <c r="E1315" s="15" t="n"/>
    </row>
    <row r="1316">
      <c r="A1316" s="13" t="n"/>
      <c r="B1316" s="14" t="n"/>
      <c r="C1316" s="14" t="n"/>
      <c r="D1316" s="14">
        <f>IF(C1316="","",IFERROR(VLOOKUP(C1316,Listas!$A$6:$B$45,2,FALSE),"Conta não cadastrada"))</f>
        <v/>
      </c>
      <c r="E1316" s="15" t="n"/>
    </row>
    <row r="1317">
      <c r="A1317" s="13" t="n"/>
      <c r="B1317" s="14" t="n"/>
      <c r="C1317" s="14" t="n"/>
      <c r="D1317" s="14">
        <f>IF(C1317="","",IFERROR(VLOOKUP(C1317,Listas!$A$6:$B$45,2,FALSE),"Conta não cadastrada"))</f>
        <v/>
      </c>
      <c r="E1317" s="15" t="n"/>
    </row>
    <row r="1318">
      <c r="A1318" s="13" t="n"/>
      <c r="B1318" s="14" t="n"/>
      <c r="C1318" s="14" t="n"/>
      <c r="D1318" s="14">
        <f>IF(C1318="","",IFERROR(VLOOKUP(C1318,Listas!$A$6:$B$45,2,FALSE),"Conta não cadastrada"))</f>
        <v/>
      </c>
      <c r="E1318" s="15" t="n"/>
    </row>
    <row r="1319">
      <c r="A1319" s="13" t="n"/>
      <c r="B1319" s="14" t="n"/>
      <c r="C1319" s="14" t="n"/>
      <c r="D1319" s="14">
        <f>IF(C1319="","",IFERROR(VLOOKUP(C1319,Listas!$A$6:$B$45,2,FALSE),"Conta não cadastrada"))</f>
        <v/>
      </c>
      <c r="E1319" s="15" t="n"/>
    </row>
    <row r="1320">
      <c r="A1320" s="13" t="n"/>
      <c r="B1320" s="14" t="n"/>
      <c r="C1320" s="14" t="n"/>
      <c r="D1320" s="14">
        <f>IF(C1320="","",IFERROR(VLOOKUP(C1320,Listas!$A$6:$B$45,2,FALSE),"Conta não cadastrada"))</f>
        <v/>
      </c>
      <c r="E1320" s="15" t="n"/>
    </row>
    <row r="1321">
      <c r="A1321" s="13" t="n"/>
      <c r="B1321" s="14" t="n"/>
      <c r="C1321" s="14" t="n"/>
      <c r="D1321" s="14">
        <f>IF(C1321="","",IFERROR(VLOOKUP(C1321,Listas!$A$6:$B$45,2,FALSE),"Conta não cadastrada"))</f>
        <v/>
      </c>
      <c r="E1321" s="15" t="n"/>
    </row>
    <row r="1322">
      <c r="A1322" s="13" t="n"/>
      <c r="B1322" s="14" t="n"/>
      <c r="C1322" s="14" t="n"/>
      <c r="D1322" s="14">
        <f>IF(C1322="","",IFERROR(VLOOKUP(C1322,Listas!$A$6:$B$45,2,FALSE),"Conta não cadastrada"))</f>
        <v/>
      </c>
      <c r="E1322" s="15" t="n"/>
    </row>
    <row r="1323">
      <c r="A1323" s="13" t="n"/>
      <c r="B1323" s="14" t="n"/>
      <c r="C1323" s="14" t="n"/>
      <c r="D1323" s="14">
        <f>IF(C1323="","",IFERROR(VLOOKUP(C1323,Listas!$A$6:$B$45,2,FALSE),"Conta não cadastrada"))</f>
        <v/>
      </c>
      <c r="E1323" s="15" t="n"/>
    </row>
    <row r="1324">
      <c r="A1324" s="13" t="n"/>
      <c r="B1324" s="14" t="n"/>
      <c r="C1324" s="14" t="n"/>
      <c r="D1324" s="14">
        <f>IF(C1324="","",IFERROR(VLOOKUP(C1324,Listas!$A$6:$B$45,2,FALSE),"Conta não cadastrada"))</f>
        <v/>
      </c>
      <c r="E1324" s="15" t="n"/>
    </row>
    <row r="1325">
      <c r="A1325" s="13" t="n"/>
      <c r="B1325" s="14" t="n"/>
      <c r="C1325" s="14" t="n"/>
      <c r="D1325" s="14">
        <f>IF(C1325="","",IFERROR(VLOOKUP(C1325,Listas!$A$6:$B$45,2,FALSE),"Conta não cadastrada"))</f>
        <v/>
      </c>
      <c r="E1325" s="15" t="n"/>
    </row>
    <row r="1326">
      <c r="A1326" s="13" t="n"/>
      <c r="B1326" s="14" t="n"/>
      <c r="C1326" s="14" t="n"/>
      <c r="D1326" s="14">
        <f>IF(C1326="","",IFERROR(VLOOKUP(C1326,Listas!$A$6:$B$45,2,FALSE),"Conta não cadastrada"))</f>
        <v/>
      </c>
      <c r="E1326" s="15" t="n"/>
    </row>
    <row r="1327">
      <c r="A1327" s="13" t="n"/>
      <c r="B1327" s="14" t="n"/>
      <c r="C1327" s="14" t="n"/>
      <c r="D1327" s="14">
        <f>IF(C1327="","",IFERROR(VLOOKUP(C1327,Listas!$A$6:$B$45,2,FALSE),"Conta não cadastrada"))</f>
        <v/>
      </c>
      <c r="E1327" s="15" t="n"/>
    </row>
    <row r="1328">
      <c r="A1328" s="13" t="n"/>
      <c r="B1328" s="14" t="n"/>
      <c r="C1328" s="14" t="n"/>
      <c r="D1328" s="14">
        <f>IF(C1328="","",IFERROR(VLOOKUP(C1328,Listas!$A$6:$B$45,2,FALSE),"Conta não cadastrada"))</f>
        <v/>
      </c>
      <c r="E1328" s="15" t="n"/>
    </row>
    <row r="1329">
      <c r="A1329" s="13" t="n"/>
      <c r="B1329" s="14" t="n"/>
      <c r="C1329" s="14" t="n"/>
      <c r="D1329" s="14">
        <f>IF(C1329="","",IFERROR(VLOOKUP(C1329,Listas!$A$6:$B$45,2,FALSE),"Conta não cadastrada"))</f>
        <v/>
      </c>
      <c r="E1329" s="15" t="n"/>
    </row>
    <row r="1330">
      <c r="A1330" s="13" t="n"/>
      <c r="B1330" s="14" t="n"/>
      <c r="C1330" s="14" t="n"/>
      <c r="D1330" s="14">
        <f>IF(C1330="","",IFERROR(VLOOKUP(C1330,Listas!$A$6:$B$45,2,FALSE),"Conta não cadastrada"))</f>
        <v/>
      </c>
      <c r="E1330" s="15" t="n"/>
    </row>
    <row r="1331">
      <c r="A1331" s="13" t="n"/>
      <c r="B1331" s="14" t="n"/>
      <c r="C1331" s="14" t="n"/>
      <c r="D1331" s="14">
        <f>IF(C1331="","",IFERROR(VLOOKUP(C1331,Listas!$A$6:$B$45,2,FALSE),"Conta não cadastrada"))</f>
        <v/>
      </c>
      <c r="E1331" s="15" t="n"/>
    </row>
    <row r="1332">
      <c r="A1332" s="13" t="n"/>
      <c r="B1332" s="14" t="n"/>
      <c r="C1332" s="14" t="n"/>
      <c r="D1332" s="14">
        <f>IF(C1332="","",IFERROR(VLOOKUP(C1332,Listas!$A$6:$B$45,2,FALSE),"Conta não cadastrada"))</f>
        <v/>
      </c>
      <c r="E1332" s="15" t="n"/>
    </row>
    <row r="1333">
      <c r="A1333" s="13" t="n"/>
      <c r="B1333" s="14" t="n"/>
      <c r="C1333" s="14" t="n"/>
      <c r="D1333" s="14">
        <f>IF(C1333="","",IFERROR(VLOOKUP(C1333,Listas!$A$6:$B$45,2,FALSE),"Conta não cadastrada"))</f>
        <v/>
      </c>
      <c r="E1333" s="15" t="n"/>
    </row>
    <row r="1334">
      <c r="A1334" s="13" t="n"/>
      <c r="B1334" s="14" t="n"/>
      <c r="C1334" s="14" t="n"/>
      <c r="D1334" s="14">
        <f>IF(C1334="","",IFERROR(VLOOKUP(C1334,Listas!$A$6:$B$45,2,FALSE),"Conta não cadastrada"))</f>
        <v/>
      </c>
      <c r="E1334" s="15" t="n"/>
    </row>
    <row r="1335">
      <c r="A1335" s="13" t="n"/>
      <c r="B1335" s="14" t="n"/>
      <c r="C1335" s="14" t="n"/>
      <c r="D1335" s="14">
        <f>IF(C1335="","",IFERROR(VLOOKUP(C1335,Listas!$A$6:$B$45,2,FALSE),"Conta não cadastrada"))</f>
        <v/>
      </c>
      <c r="E1335" s="15" t="n"/>
    </row>
    <row r="1336">
      <c r="A1336" s="13" t="n"/>
      <c r="B1336" s="14" t="n"/>
      <c r="C1336" s="14" t="n"/>
      <c r="D1336" s="14">
        <f>IF(C1336="","",IFERROR(VLOOKUP(C1336,Listas!$A$6:$B$45,2,FALSE),"Conta não cadastrada"))</f>
        <v/>
      </c>
      <c r="E1336" s="15" t="n"/>
    </row>
    <row r="1337">
      <c r="A1337" s="13" t="n"/>
      <c r="B1337" s="14" t="n"/>
      <c r="C1337" s="14" t="n"/>
      <c r="D1337" s="14">
        <f>IF(C1337="","",IFERROR(VLOOKUP(C1337,Listas!$A$6:$B$45,2,FALSE),"Conta não cadastrada"))</f>
        <v/>
      </c>
      <c r="E1337" s="15" t="n"/>
    </row>
    <row r="1338">
      <c r="A1338" s="13" t="n"/>
      <c r="B1338" s="14" t="n"/>
      <c r="C1338" s="14" t="n"/>
      <c r="D1338" s="14">
        <f>IF(C1338="","",IFERROR(VLOOKUP(C1338,Listas!$A$6:$B$45,2,FALSE),"Conta não cadastrada"))</f>
        <v/>
      </c>
      <c r="E1338" s="15" t="n"/>
    </row>
    <row r="1339">
      <c r="A1339" s="13" t="n"/>
      <c r="B1339" s="14" t="n"/>
      <c r="C1339" s="14" t="n"/>
      <c r="D1339" s="14">
        <f>IF(C1339="","",IFERROR(VLOOKUP(C1339,Listas!$A$6:$B$45,2,FALSE),"Conta não cadastrada"))</f>
        <v/>
      </c>
      <c r="E1339" s="15" t="n"/>
    </row>
    <row r="1340">
      <c r="A1340" s="13" t="n"/>
      <c r="B1340" s="14" t="n"/>
      <c r="C1340" s="14" t="n"/>
      <c r="D1340" s="14">
        <f>IF(C1340="","",IFERROR(VLOOKUP(C1340,Listas!$A$6:$B$45,2,FALSE),"Conta não cadastrada"))</f>
        <v/>
      </c>
      <c r="E1340" s="15" t="n"/>
    </row>
    <row r="1341">
      <c r="A1341" s="13" t="n"/>
      <c r="B1341" s="14" t="n"/>
      <c r="C1341" s="14" t="n"/>
      <c r="D1341" s="14">
        <f>IF(C1341="","",IFERROR(VLOOKUP(C1341,Listas!$A$6:$B$45,2,FALSE),"Conta não cadastrada"))</f>
        <v/>
      </c>
      <c r="E1341" s="15" t="n"/>
    </row>
    <row r="1342">
      <c r="A1342" s="13" t="n"/>
      <c r="B1342" s="14" t="n"/>
      <c r="C1342" s="14" t="n"/>
      <c r="D1342" s="14">
        <f>IF(C1342="","",IFERROR(VLOOKUP(C1342,Listas!$A$6:$B$45,2,FALSE),"Conta não cadastrada"))</f>
        <v/>
      </c>
      <c r="E1342" s="15" t="n"/>
    </row>
    <row r="1343">
      <c r="A1343" s="13" t="n"/>
      <c r="B1343" s="14" t="n"/>
      <c r="C1343" s="14" t="n"/>
      <c r="D1343" s="14">
        <f>IF(C1343="","",IFERROR(VLOOKUP(C1343,Listas!$A$6:$B$45,2,FALSE),"Conta não cadastrada"))</f>
        <v/>
      </c>
      <c r="E1343" s="15" t="n"/>
    </row>
    <row r="1344">
      <c r="A1344" s="13" t="n"/>
      <c r="B1344" s="14" t="n"/>
      <c r="C1344" s="14" t="n"/>
      <c r="D1344" s="14">
        <f>IF(C1344="","",IFERROR(VLOOKUP(C1344,Listas!$A$6:$B$45,2,FALSE),"Conta não cadastrada"))</f>
        <v/>
      </c>
      <c r="E1344" s="15" t="n"/>
    </row>
    <row r="1345">
      <c r="A1345" s="13" t="n"/>
      <c r="B1345" s="14" t="n"/>
      <c r="C1345" s="14" t="n"/>
      <c r="D1345" s="14">
        <f>IF(C1345="","",IFERROR(VLOOKUP(C1345,Listas!$A$6:$B$45,2,FALSE),"Conta não cadastrada"))</f>
        <v/>
      </c>
      <c r="E1345" s="15" t="n"/>
    </row>
    <row r="1346">
      <c r="A1346" s="13" t="n"/>
      <c r="B1346" s="14" t="n"/>
      <c r="C1346" s="14" t="n"/>
      <c r="D1346" s="14">
        <f>IF(C1346="","",IFERROR(VLOOKUP(C1346,Listas!$A$6:$B$45,2,FALSE),"Conta não cadastrada"))</f>
        <v/>
      </c>
      <c r="E1346" s="15" t="n"/>
    </row>
    <row r="1347">
      <c r="A1347" s="13" t="n"/>
      <c r="B1347" s="14" t="n"/>
      <c r="C1347" s="14" t="n"/>
      <c r="D1347" s="14">
        <f>IF(C1347="","",IFERROR(VLOOKUP(C1347,Listas!$A$6:$B$45,2,FALSE),"Conta não cadastrada"))</f>
        <v/>
      </c>
      <c r="E1347" s="15" t="n"/>
    </row>
    <row r="1348">
      <c r="A1348" s="13" t="n"/>
      <c r="B1348" s="14" t="n"/>
      <c r="C1348" s="14" t="n"/>
      <c r="D1348" s="14">
        <f>IF(C1348="","",IFERROR(VLOOKUP(C1348,Listas!$A$6:$B$45,2,FALSE),"Conta não cadastrada"))</f>
        <v/>
      </c>
      <c r="E1348" s="15" t="n"/>
    </row>
    <row r="1349">
      <c r="A1349" s="13" t="n"/>
      <c r="B1349" s="14" t="n"/>
      <c r="C1349" s="14" t="n"/>
      <c r="D1349" s="14">
        <f>IF(C1349="","",IFERROR(VLOOKUP(C1349,Listas!$A$6:$B$45,2,FALSE),"Conta não cadastrada"))</f>
        <v/>
      </c>
      <c r="E1349" s="15" t="n"/>
    </row>
    <row r="1350">
      <c r="A1350" s="13" t="n"/>
      <c r="B1350" s="14" t="n"/>
      <c r="C1350" s="14" t="n"/>
      <c r="D1350" s="14">
        <f>IF(C1350="","",IFERROR(VLOOKUP(C1350,Listas!$A$6:$B$45,2,FALSE),"Conta não cadastrada"))</f>
        <v/>
      </c>
      <c r="E1350" s="15" t="n"/>
    </row>
    <row r="1351">
      <c r="A1351" s="13" t="n"/>
      <c r="B1351" s="14" t="n"/>
      <c r="C1351" s="14" t="n"/>
      <c r="D1351" s="14">
        <f>IF(C1351="","",IFERROR(VLOOKUP(C1351,Listas!$A$6:$B$45,2,FALSE),"Conta não cadastrada"))</f>
        <v/>
      </c>
      <c r="E1351" s="15" t="n"/>
    </row>
    <row r="1352">
      <c r="A1352" s="13" t="n"/>
      <c r="B1352" s="14" t="n"/>
      <c r="C1352" s="14" t="n"/>
      <c r="D1352" s="14">
        <f>IF(C1352="","",IFERROR(VLOOKUP(C1352,Listas!$A$6:$B$45,2,FALSE),"Conta não cadastrada"))</f>
        <v/>
      </c>
      <c r="E1352" s="15" t="n"/>
    </row>
    <row r="1353">
      <c r="A1353" s="13" t="n"/>
      <c r="B1353" s="14" t="n"/>
      <c r="C1353" s="14" t="n"/>
      <c r="D1353" s="14">
        <f>IF(C1353="","",IFERROR(VLOOKUP(C1353,Listas!$A$6:$B$45,2,FALSE),"Conta não cadastrada"))</f>
        <v/>
      </c>
      <c r="E1353" s="15" t="n"/>
    </row>
    <row r="1354">
      <c r="A1354" s="13" t="n"/>
      <c r="B1354" s="14" t="n"/>
      <c r="C1354" s="14" t="n"/>
      <c r="D1354" s="14">
        <f>IF(C1354="","",IFERROR(VLOOKUP(C1354,Listas!$A$6:$B$45,2,FALSE),"Conta não cadastrada"))</f>
        <v/>
      </c>
      <c r="E1354" s="15" t="n"/>
    </row>
    <row r="1355">
      <c r="A1355" s="13" t="n"/>
      <c r="B1355" s="14" t="n"/>
      <c r="C1355" s="14" t="n"/>
      <c r="D1355" s="14">
        <f>IF(C1355="","",IFERROR(VLOOKUP(C1355,Listas!$A$6:$B$45,2,FALSE),"Conta não cadastrada"))</f>
        <v/>
      </c>
      <c r="E1355" s="15" t="n"/>
    </row>
    <row r="1356">
      <c r="A1356" s="13" t="n"/>
      <c r="B1356" s="14" t="n"/>
      <c r="C1356" s="14" t="n"/>
      <c r="D1356" s="14">
        <f>IF(C1356="","",IFERROR(VLOOKUP(C1356,Listas!$A$6:$B$45,2,FALSE),"Conta não cadastrada"))</f>
        <v/>
      </c>
      <c r="E1356" s="15" t="n"/>
    </row>
    <row r="1357">
      <c r="A1357" s="13" t="n"/>
      <c r="B1357" s="14" t="n"/>
      <c r="C1357" s="14" t="n"/>
      <c r="D1357" s="14">
        <f>IF(C1357="","",IFERROR(VLOOKUP(C1357,Listas!$A$6:$B$45,2,FALSE),"Conta não cadastrada"))</f>
        <v/>
      </c>
      <c r="E1357" s="15" t="n"/>
    </row>
    <row r="1358">
      <c r="A1358" s="13" t="n"/>
      <c r="B1358" s="14" t="n"/>
      <c r="C1358" s="14" t="n"/>
      <c r="D1358" s="14">
        <f>IF(C1358="","",IFERROR(VLOOKUP(C1358,Listas!$A$6:$B$45,2,FALSE),"Conta não cadastrada"))</f>
        <v/>
      </c>
      <c r="E1358" s="15" t="n"/>
    </row>
    <row r="1359">
      <c r="A1359" s="13" t="n"/>
      <c r="B1359" s="14" t="n"/>
      <c r="C1359" s="14" t="n"/>
      <c r="D1359" s="14">
        <f>IF(C1359="","",IFERROR(VLOOKUP(C1359,Listas!$A$6:$B$45,2,FALSE),"Conta não cadastrada"))</f>
        <v/>
      </c>
      <c r="E1359" s="15" t="n"/>
    </row>
    <row r="1360">
      <c r="A1360" s="13" t="n"/>
      <c r="B1360" s="14" t="n"/>
      <c r="C1360" s="14" t="n"/>
      <c r="D1360" s="14">
        <f>IF(C1360="","",IFERROR(VLOOKUP(C1360,Listas!$A$6:$B$45,2,FALSE),"Conta não cadastrada"))</f>
        <v/>
      </c>
      <c r="E1360" s="15" t="n"/>
    </row>
    <row r="1361">
      <c r="A1361" s="13" t="n"/>
      <c r="B1361" s="14" t="n"/>
      <c r="C1361" s="14" t="n"/>
      <c r="D1361" s="14">
        <f>IF(C1361="","",IFERROR(VLOOKUP(C1361,Listas!$A$6:$B$45,2,FALSE),"Conta não cadastrada"))</f>
        <v/>
      </c>
      <c r="E1361" s="15" t="n"/>
    </row>
    <row r="1362">
      <c r="A1362" s="13" t="n"/>
      <c r="B1362" s="14" t="n"/>
      <c r="C1362" s="14" t="n"/>
      <c r="D1362" s="14">
        <f>IF(C1362="","",IFERROR(VLOOKUP(C1362,Listas!$A$6:$B$45,2,FALSE),"Conta não cadastrada"))</f>
        <v/>
      </c>
      <c r="E1362" s="15" t="n"/>
    </row>
    <row r="1363">
      <c r="A1363" s="13" t="n"/>
      <c r="B1363" s="14" t="n"/>
      <c r="C1363" s="14" t="n"/>
      <c r="D1363" s="14">
        <f>IF(C1363="","",IFERROR(VLOOKUP(C1363,Listas!$A$6:$B$45,2,FALSE),"Conta não cadastrada"))</f>
        <v/>
      </c>
      <c r="E1363" s="15" t="n"/>
    </row>
    <row r="1364">
      <c r="A1364" s="13" t="n"/>
      <c r="B1364" s="14" t="n"/>
      <c r="C1364" s="14" t="n"/>
      <c r="D1364" s="14">
        <f>IF(C1364="","",IFERROR(VLOOKUP(C1364,Listas!$A$6:$B$45,2,FALSE),"Conta não cadastrada"))</f>
        <v/>
      </c>
      <c r="E1364" s="15" t="n"/>
    </row>
    <row r="1365">
      <c r="A1365" s="13" t="n"/>
      <c r="B1365" s="14" t="n"/>
      <c r="C1365" s="14" t="n"/>
      <c r="D1365" s="14">
        <f>IF(C1365="","",IFERROR(VLOOKUP(C1365,Listas!$A$6:$B$45,2,FALSE),"Conta não cadastrada"))</f>
        <v/>
      </c>
      <c r="E1365" s="15" t="n"/>
    </row>
    <row r="1366">
      <c r="A1366" s="13" t="n"/>
      <c r="B1366" s="14" t="n"/>
      <c r="C1366" s="14" t="n"/>
      <c r="D1366" s="14">
        <f>IF(C1366="","",IFERROR(VLOOKUP(C1366,Listas!$A$6:$B$45,2,FALSE),"Conta não cadastrada"))</f>
        <v/>
      </c>
      <c r="E1366" s="15" t="n"/>
    </row>
    <row r="1367">
      <c r="A1367" s="13" t="n"/>
      <c r="B1367" s="14" t="n"/>
      <c r="C1367" s="14" t="n"/>
      <c r="D1367" s="14">
        <f>IF(C1367="","",IFERROR(VLOOKUP(C1367,Listas!$A$6:$B$45,2,FALSE),"Conta não cadastrada"))</f>
        <v/>
      </c>
      <c r="E1367" s="15" t="n"/>
    </row>
    <row r="1368">
      <c r="A1368" s="13" t="n"/>
      <c r="B1368" s="14" t="n"/>
      <c r="C1368" s="14" t="n"/>
      <c r="D1368" s="14">
        <f>IF(C1368="","",IFERROR(VLOOKUP(C1368,Listas!$A$6:$B$45,2,FALSE),"Conta não cadastrada"))</f>
        <v/>
      </c>
      <c r="E1368" s="15" t="n"/>
    </row>
    <row r="1369">
      <c r="A1369" s="13" t="n"/>
      <c r="B1369" s="14" t="n"/>
      <c r="C1369" s="14" t="n"/>
      <c r="D1369" s="14">
        <f>IF(C1369="","",IFERROR(VLOOKUP(C1369,Listas!$A$6:$B$45,2,FALSE),"Conta não cadastrada"))</f>
        <v/>
      </c>
      <c r="E1369" s="15" t="n"/>
    </row>
    <row r="1370">
      <c r="A1370" s="13" t="n"/>
      <c r="B1370" s="14" t="n"/>
      <c r="C1370" s="14" t="n"/>
      <c r="D1370" s="14">
        <f>IF(C1370="","",IFERROR(VLOOKUP(C1370,Listas!$A$6:$B$45,2,FALSE),"Conta não cadastrada"))</f>
        <v/>
      </c>
      <c r="E1370" s="15" t="n"/>
    </row>
    <row r="1371">
      <c r="A1371" s="13" t="n"/>
      <c r="B1371" s="14" t="n"/>
      <c r="C1371" s="14" t="n"/>
      <c r="D1371" s="14">
        <f>IF(C1371="","",IFERROR(VLOOKUP(C1371,Listas!$A$6:$B$45,2,FALSE),"Conta não cadastrada"))</f>
        <v/>
      </c>
      <c r="E1371" s="15" t="n"/>
    </row>
    <row r="1372">
      <c r="A1372" s="13" t="n"/>
      <c r="B1372" s="14" t="n"/>
      <c r="C1372" s="14" t="n"/>
      <c r="D1372" s="14">
        <f>IF(C1372="","",IFERROR(VLOOKUP(C1372,Listas!$A$6:$B$45,2,FALSE),"Conta não cadastrada"))</f>
        <v/>
      </c>
      <c r="E1372" s="15" t="n"/>
    </row>
    <row r="1373">
      <c r="A1373" s="13" t="n"/>
      <c r="B1373" s="14" t="n"/>
      <c r="C1373" s="14" t="n"/>
      <c r="D1373" s="14">
        <f>IF(C1373="","",IFERROR(VLOOKUP(C1373,Listas!$A$6:$B$45,2,FALSE),"Conta não cadastrada"))</f>
        <v/>
      </c>
      <c r="E1373" s="15" t="n"/>
    </row>
    <row r="1374">
      <c r="A1374" s="13" t="n"/>
      <c r="B1374" s="14" t="n"/>
      <c r="C1374" s="14" t="n"/>
      <c r="D1374" s="14">
        <f>IF(C1374="","",IFERROR(VLOOKUP(C1374,Listas!$A$6:$B$45,2,FALSE),"Conta não cadastrada"))</f>
        <v/>
      </c>
      <c r="E1374" s="15" t="n"/>
    </row>
    <row r="1375">
      <c r="A1375" s="13" t="n"/>
      <c r="B1375" s="14" t="n"/>
      <c r="C1375" s="14" t="n"/>
      <c r="D1375" s="14">
        <f>IF(C1375="","",IFERROR(VLOOKUP(C1375,Listas!$A$6:$B$45,2,FALSE),"Conta não cadastrada"))</f>
        <v/>
      </c>
      <c r="E1375" s="15" t="n"/>
    </row>
    <row r="1376">
      <c r="A1376" s="13" t="n"/>
      <c r="B1376" s="14" t="n"/>
      <c r="C1376" s="14" t="n"/>
      <c r="D1376" s="14">
        <f>IF(C1376="","",IFERROR(VLOOKUP(C1376,Listas!$A$6:$B$45,2,FALSE),"Conta não cadastrada"))</f>
        <v/>
      </c>
      <c r="E1376" s="15" t="n"/>
    </row>
    <row r="1377">
      <c r="A1377" s="13" t="n"/>
      <c r="B1377" s="14" t="n"/>
      <c r="C1377" s="14" t="n"/>
      <c r="D1377" s="14">
        <f>IF(C1377="","",IFERROR(VLOOKUP(C1377,Listas!$A$6:$B$45,2,FALSE),"Conta não cadastrada"))</f>
        <v/>
      </c>
      <c r="E1377" s="15" t="n"/>
    </row>
    <row r="1378">
      <c r="A1378" s="13" t="n"/>
      <c r="B1378" s="14" t="n"/>
      <c r="C1378" s="14" t="n"/>
      <c r="D1378" s="14">
        <f>IF(C1378="","",IFERROR(VLOOKUP(C1378,Listas!$A$6:$B$45,2,FALSE),"Conta não cadastrada"))</f>
        <v/>
      </c>
      <c r="E1378" s="15" t="n"/>
    </row>
    <row r="1379">
      <c r="A1379" s="13" t="n"/>
      <c r="B1379" s="14" t="n"/>
      <c r="C1379" s="14" t="n"/>
      <c r="D1379" s="14">
        <f>IF(C1379="","",IFERROR(VLOOKUP(C1379,Listas!$A$6:$B$45,2,FALSE),"Conta não cadastrada"))</f>
        <v/>
      </c>
      <c r="E1379" s="15" t="n"/>
    </row>
    <row r="1380">
      <c r="A1380" s="13" t="n"/>
      <c r="B1380" s="14" t="n"/>
      <c r="C1380" s="14" t="n"/>
      <c r="D1380" s="14">
        <f>IF(C1380="","",IFERROR(VLOOKUP(C1380,Listas!$A$6:$B$45,2,FALSE),"Conta não cadastrada"))</f>
        <v/>
      </c>
      <c r="E1380" s="15" t="n"/>
    </row>
    <row r="1381">
      <c r="A1381" s="13" t="n"/>
      <c r="B1381" s="14" t="n"/>
      <c r="C1381" s="14" t="n"/>
      <c r="D1381" s="14">
        <f>IF(C1381="","",IFERROR(VLOOKUP(C1381,Listas!$A$6:$B$45,2,FALSE),"Conta não cadastrada"))</f>
        <v/>
      </c>
      <c r="E1381" s="15" t="n"/>
    </row>
    <row r="1382">
      <c r="A1382" s="13" t="n"/>
      <c r="B1382" s="14" t="n"/>
      <c r="C1382" s="14" t="n"/>
      <c r="D1382" s="14">
        <f>IF(C1382="","",IFERROR(VLOOKUP(C1382,Listas!$A$6:$B$45,2,FALSE),"Conta não cadastrada"))</f>
        <v/>
      </c>
      <c r="E1382" s="15" t="n"/>
    </row>
    <row r="1383">
      <c r="A1383" s="13" t="n"/>
      <c r="B1383" s="14" t="n"/>
      <c r="C1383" s="14" t="n"/>
      <c r="D1383" s="14">
        <f>IF(C1383="","",IFERROR(VLOOKUP(C1383,Listas!$A$6:$B$45,2,FALSE),"Conta não cadastrada"))</f>
        <v/>
      </c>
      <c r="E1383" s="15" t="n"/>
    </row>
    <row r="1384">
      <c r="A1384" s="13" t="n"/>
      <c r="B1384" s="14" t="n"/>
      <c r="C1384" s="14" t="n"/>
      <c r="D1384" s="14">
        <f>IF(C1384="","",IFERROR(VLOOKUP(C1384,Listas!$A$6:$B$45,2,FALSE),"Conta não cadastrada"))</f>
        <v/>
      </c>
      <c r="E1384" s="15" t="n"/>
    </row>
    <row r="1385">
      <c r="A1385" s="13" t="n"/>
      <c r="B1385" s="14" t="n"/>
      <c r="C1385" s="14" t="n"/>
      <c r="D1385" s="14">
        <f>IF(C1385="","",IFERROR(VLOOKUP(C1385,Listas!$A$6:$B$45,2,FALSE),"Conta não cadastrada"))</f>
        <v/>
      </c>
      <c r="E1385" s="15" t="n"/>
    </row>
    <row r="1386">
      <c r="A1386" s="13" t="n"/>
      <c r="B1386" s="14" t="n"/>
      <c r="C1386" s="14" t="n"/>
      <c r="D1386" s="14">
        <f>IF(C1386="","",IFERROR(VLOOKUP(C1386,Listas!$A$6:$B$45,2,FALSE),"Conta não cadastrada"))</f>
        <v/>
      </c>
      <c r="E1386" s="15" t="n"/>
    </row>
    <row r="1387">
      <c r="A1387" s="13" t="n"/>
      <c r="B1387" s="14" t="n"/>
      <c r="C1387" s="14" t="n"/>
      <c r="D1387" s="14">
        <f>IF(C1387="","",IFERROR(VLOOKUP(C1387,Listas!$A$6:$B$45,2,FALSE),"Conta não cadastrada"))</f>
        <v/>
      </c>
      <c r="E1387" s="15" t="n"/>
    </row>
    <row r="1388">
      <c r="A1388" s="13" t="n"/>
      <c r="B1388" s="14" t="n"/>
      <c r="C1388" s="14" t="n"/>
      <c r="D1388" s="14">
        <f>IF(C1388="","",IFERROR(VLOOKUP(C1388,Listas!$A$6:$B$45,2,FALSE),"Conta não cadastrada"))</f>
        <v/>
      </c>
      <c r="E1388" s="15" t="n"/>
    </row>
    <row r="1389">
      <c r="A1389" s="13" t="n"/>
      <c r="B1389" s="14" t="n"/>
      <c r="C1389" s="14" t="n"/>
      <c r="D1389" s="14">
        <f>IF(C1389="","",IFERROR(VLOOKUP(C1389,Listas!$A$6:$B$45,2,FALSE),"Conta não cadastrada"))</f>
        <v/>
      </c>
      <c r="E1389" s="15" t="n"/>
    </row>
    <row r="1390">
      <c r="A1390" s="13" t="n"/>
      <c r="B1390" s="14" t="n"/>
      <c r="C1390" s="14" t="n"/>
      <c r="D1390" s="14">
        <f>IF(C1390="","",IFERROR(VLOOKUP(C1390,Listas!$A$6:$B$45,2,FALSE),"Conta não cadastrada"))</f>
        <v/>
      </c>
      <c r="E1390" s="15" t="n"/>
    </row>
    <row r="1391">
      <c r="A1391" s="13" t="n"/>
      <c r="B1391" s="14" t="n"/>
      <c r="C1391" s="14" t="n"/>
      <c r="D1391" s="14">
        <f>IF(C1391="","",IFERROR(VLOOKUP(C1391,Listas!$A$6:$B$45,2,FALSE),"Conta não cadastrada"))</f>
        <v/>
      </c>
      <c r="E1391" s="15" t="n"/>
    </row>
    <row r="1392">
      <c r="A1392" s="13" t="n"/>
      <c r="B1392" s="14" t="n"/>
      <c r="C1392" s="14" t="n"/>
      <c r="D1392" s="14">
        <f>IF(C1392="","",IFERROR(VLOOKUP(C1392,Listas!$A$6:$B$45,2,FALSE),"Conta não cadastrada"))</f>
        <v/>
      </c>
      <c r="E1392" s="15" t="n"/>
    </row>
    <row r="1393">
      <c r="A1393" s="13" t="n"/>
      <c r="B1393" s="14" t="n"/>
      <c r="C1393" s="14" t="n"/>
      <c r="D1393" s="14">
        <f>IF(C1393="","",IFERROR(VLOOKUP(C1393,Listas!$A$6:$B$45,2,FALSE),"Conta não cadastrada"))</f>
        <v/>
      </c>
      <c r="E1393" s="15" t="n"/>
    </row>
    <row r="1394">
      <c r="A1394" s="13" t="n"/>
      <c r="B1394" s="14" t="n"/>
      <c r="C1394" s="14" t="n"/>
      <c r="D1394" s="14">
        <f>IF(C1394="","",IFERROR(VLOOKUP(C1394,Listas!$A$6:$B$45,2,FALSE),"Conta não cadastrada"))</f>
        <v/>
      </c>
      <c r="E1394" s="15" t="n"/>
    </row>
    <row r="1395">
      <c r="A1395" s="13" t="n"/>
      <c r="B1395" s="14" t="n"/>
      <c r="C1395" s="14" t="n"/>
      <c r="D1395" s="14">
        <f>IF(C1395="","",IFERROR(VLOOKUP(C1395,Listas!$A$6:$B$45,2,FALSE),"Conta não cadastrada"))</f>
        <v/>
      </c>
      <c r="E1395" s="15" t="n"/>
    </row>
    <row r="1396">
      <c r="A1396" s="13" t="n"/>
      <c r="B1396" s="14" t="n"/>
      <c r="C1396" s="14" t="n"/>
      <c r="D1396" s="14">
        <f>IF(C1396="","",IFERROR(VLOOKUP(C1396,Listas!$A$6:$B$45,2,FALSE),"Conta não cadastrada"))</f>
        <v/>
      </c>
      <c r="E1396" s="15" t="n"/>
    </row>
    <row r="1397">
      <c r="A1397" s="13" t="n"/>
      <c r="B1397" s="14" t="n"/>
      <c r="C1397" s="14" t="n"/>
      <c r="D1397" s="14">
        <f>IF(C1397="","",IFERROR(VLOOKUP(C1397,Listas!$A$6:$B$45,2,FALSE),"Conta não cadastrada"))</f>
        <v/>
      </c>
      <c r="E1397" s="15" t="n"/>
    </row>
    <row r="1398">
      <c r="A1398" s="13" t="n"/>
      <c r="B1398" s="14" t="n"/>
      <c r="C1398" s="14" t="n"/>
      <c r="D1398" s="14">
        <f>IF(C1398="","",IFERROR(VLOOKUP(C1398,Listas!$A$6:$B$45,2,FALSE),"Conta não cadastrada"))</f>
        <v/>
      </c>
      <c r="E1398" s="15" t="n"/>
    </row>
    <row r="1399">
      <c r="A1399" s="13" t="n"/>
      <c r="B1399" s="14" t="n"/>
      <c r="C1399" s="14" t="n"/>
      <c r="D1399" s="14">
        <f>IF(C1399="","",IFERROR(VLOOKUP(C1399,Listas!$A$6:$B$45,2,FALSE),"Conta não cadastrada"))</f>
        <v/>
      </c>
      <c r="E1399" s="15" t="n"/>
    </row>
    <row r="1400">
      <c r="A1400" s="13" t="n"/>
      <c r="B1400" s="14" t="n"/>
      <c r="C1400" s="14" t="n"/>
      <c r="D1400" s="14">
        <f>IF(C1400="","",IFERROR(VLOOKUP(C1400,Listas!$A$6:$B$45,2,FALSE),"Conta não cadastrada"))</f>
        <v/>
      </c>
      <c r="E1400" s="15" t="n"/>
    </row>
    <row r="1401">
      <c r="A1401" s="13" t="n"/>
      <c r="B1401" s="14" t="n"/>
      <c r="C1401" s="14" t="n"/>
      <c r="D1401" s="14">
        <f>IF(C1401="","",IFERROR(VLOOKUP(C1401,Listas!$A$6:$B$45,2,FALSE),"Conta não cadastrada"))</f>
        <v/>
      </c>
      <c r="E1401" s="15" t="n"/>
    </row>
    <row r="1402">
      <c r="A1402" s="13" t="n"/>
      <c r="B1402" s="14" t="n"/>
      <c r="C1402" s="14" t="n"/>
      <c r="D1402" s="14">
        <f>IF(C1402="","",IFERROR(VLOOKUP(C1402,Listas!$A$6:$B$45,2,FALSE),"Conta não cadastrada"))</f>
        <v/>
      </c>
      <c r="E1402" s="15" t="n"/>
    </row>
    <row r="1403">
      <c r="A1403" s="13" t="n"/>
      <c r="B1403" s="14" t="n"/>
      <c r="C1403" s="14" t="n"/>
      <c r="D1403" s="14">
        <f>IF(C1403="","",IFERROR(VLOOKUP(C1403,Listas!$A$6:$B$45,2,FALSE),"Conta não cadastrada"))</f>
        <v/>
      </c>
      <c r="E1403" s="15" t="n"/>
    </row>
    <row r="1404">
      <c r="A1404" s="13" t="n"/>
      <c r="B1404" s="14" t="n"/>
      <c r="C1404" s="14" t="n"/>
      <c r="D1404" s="14">
        <f>IF(C1404="","",IFERROR(VLOOKUP(C1404,Listas!$A$6:$B$45,2,FALSE),"Conta não cadastrada"))</f>
        <v/>
      </c>
      <c r="E1404" s="15" t="n"/>
    </row>
    <row r="1405">
      <c r="A1405" s="13" t="n"/>
      <c r="B1405" s="14" t="n"/>
      <c r="C1405" s="14" t="n"/>
      <c r="D1405" s="14">
        <f>IF(C1405="","",IFERROR(VLOOKUP(C1405,Listas!$A$6:$B$45,2,FALSE),"Conta não cadastrada"))</f>
        <v/>
      </c>
      <c r="E1405" s="15" t="n"/>
    </row>
    <row r="1406">
      <c r="A1406" s="13" t="n"/>
      <c r="B1406" s="14" t="n"/>
      <c r="C1406" s="14" t="n"/>
      <c r="D1406" s="14">
        <f>IF(C1406="","",IFERROR(VLOOKUP(C1406,Listas!$A$6:$B$45,2,FALSE),"Conta não cadastrada"))</f>
        <v/>
      </c>
      <c r="E1406" s="15" t="n"/>
    </row>
    <row r="1407">
      <c r="A1407" s="13" t="n"/>
      <c r="B1407" s="14" t="n"/>
      <c r="C1407" s="14" t="n"/>
      <c r="D1407" s="14">
        <f>IF(C1407="","",IFERROR(VLOOKUP(C1407,Listas!$A$6:$B$45,2,FALSE),"Conta não cadastrada"))</f>
        <v/>
      </c>
      <c r="E1407" s="15" t="n"/>
    </row>
    <row r="1408">
      <c r="A1408" s="13" t="n"/>
      <c r="B1408" s="14" t="n"/>
      <c r="C1408" s="14" t="n"/>
      <c r="D1408" s="14">
        <f>IF(C1408="","",IFERROR(VLOOKUP(C1408,Listas!$A$6:$B$45,2,FALSE),"Conta não cadastrada"))</f>
        <v/>
      </c>
      <c r="E1408" s="15" t="n"/>
    </row>
    <row r="1409">
      <c r="A1409" s="13" t="n"/>
      <c r="B1409" s="14" t="n"/>
      <c r="C1409" s="14" t="n"/>
      <c r="D1409" s="14">
        <f>IF(C1409="","",IFERROR(VLOOKUP(C1409,Listas!$A$6:$B$45,2,FALSE),"Conta não cadastrada"))</f>
        <v/>
      </c>
      <c r="E1409" s="15" t="n"/>
    </row>
    <row r="1410">
      <c r="A1410" s="13" t="n"/>
      <c r="B1410" s="14" t="n"/>
      <c r="C1410" s="14" t="n"/>
      <c r="D1410" s="14">
        <f>IF(C1410="","",IFERROR(VLOOKUP(C1410,Listas!$A$6:$B$45,2,FALSE),"Conta não cadastrada"))</f>
        <v/>
      </c>
      <c r="E1410" s="15" t="n"/>
    </row>
    <row r="1411">
      <c r="A1411" s="13" t="n"/>
      <c r="B1411" s="14" t="n"/>
      <c r="C1411" s="14" t="n"/>
      <c r="D1411" s="14">
        <f>IF(C1411="","",IFERROR(VLOOKUP(C1411,Listas!$A$6:$B$45,2,FALSE),"Conta não cadastrada"))</f>
        <v/>
      </c>
      <c r="E1411" s="15" t="n"/>
    </row>
    <row r="1412">
      <c r="A1412" s="13" t="n"/>
      <c r="B1412" s="14" t="n"/>
      <c r="C1412" s="14" t="n"/>
      <c r="D1412" s="14">
        <f>IF(C1412="","",IFERROR(VLOOKUP(C1412,Listas!$A$6:$B$45,2,FALSE),"Conta não cadastrada"))</f>
        <v/>
      </c>
      <c r="E1412" s="15" t="n"/>
    </row>
    <row r="1413">
      <c r="A1413" s="13" t="n"/>
      <c r="B1413" s="14" t="n"/>
      <c r="C1413" s="14" t="n"/>
      <c r="D1413" s="14">
        <f>IF(C1413="","",IFERROR(VLOOKUP(C1413,Listas!$A$6:$B$45,2,FALSE),"Conta não cadastrada"))</f>
        <v/>
      </c>
      <c r="E1413" s="15" t="n"/>
    </row>
    <row r="1414">
      <c r="A1414" s="13" t="n"/>
      <c r="B1414" s="14" t="n"/>
      <c r="C1414" s="14" t="n"/>
      <c r="D1414" s="14">
        <f>IF(C1414="","",IFERROR(VLOOKUP(C1414,Listas!$A$6:$B$45,2,FALSE),"Conta não cadastrada"))</f>
        <v/>
      </c>
      <c r="E1414" s="15" t="n"/>
    </row>
    <row r="1415">
      <c r="A1415" s="13" t="n"/>
      <c r="B1415" s="14" t="n"/>
      <c r="C1415" s="14" t="n"/>
      <c r="D1415" s="14">
        <f>IF(C1415="","",IFERROR(VLOOKUP(C1415,Listas!$A$6:$B$45,2,FALSE),"Conta não cadastrada"))</f>
        <v/>
      </c>
      <c r="E1415" s="15" t="n"/>
    </row>
    <row r="1416">
      <c r="A1416" s="13" t="n"/>
      <c r="B1416" s="14" t="n"/>
      <c r="C1416" s="14" t="n"/>
      <c r="D1416" s="14">
        <f>IF(C1416="","",IFERROR(VLOOKUP(C1416,Listas!$A$6:$B$45,2,FALSE),"Conta não cadastrada"))</f>
        <v/>
      </c>
      <c r="E1416" s="15" t="n"/>
    </row>
    <row r="1417">
      <c r="A1417" s="13" t="n"/>
      <c r="B1417" s="14" t="n"/>
      <c r="C1417" s="14" t="n"/>
      <c r="D1417" s="14">
        <f>IF(C1417="","",IFERROR(VLOOKUP(C1417,Listas!$A$6:$B$45,2,FALSE),"Conta não cadastrada"))</f>
        <v/>
      </c>
      <c r="E1417" s="15" t="n"/>
    </row>
    <row r="1418">
      <c r="A1418" s="13" t="n"/>
      <c r="B1418" s="14" t="n"/>
      <c r="C1418" s="14" t="n"/>
      <c r="D1418" s="14">
        <f>IF(C1418="","",IFERROR(VLOOKUP(C1418,Listas!$A$6:$B$45,2,FALSE),"Conta não cadastrada"))</f>
        <v/>
      </c>
      <c r="E1418" s="15" t="n"/>
    </row>
    <row r="1419">
      <c r="A1419" s="13" t="n"/>
      <c r="B1419" s="14" t="n"/>
      <c r="C1419" s="14" t="n"/>
      <c r="D1419" s="14">
        <f>IF(C1419="","",IFERROR(VLOOKUP(C1419,Listas!$A$6:$B$45,2,FALSE),"Conta não cadastrada"))</f>
        <v/>
      </c>
      <c r="E1419" s="15" t="n"/>
    </row>
    <row r="1420">
      <c r="A1420" s="13" t="n"/>
      <c r="B1420" s="14" t="n"/>
      <c r="C1420" s="14" t="n"/>
      <c r="D1420" s="14">
        <f>IF(C1420="","",IFERROR(VLOOKUP(C1420,Listas!$A$6:$B$45,2,FALSE),"Conta não cadastrada"))</f>
        <v/>
      </c>
      <c r="E1420" s="15" t="n"/>
    </row>
    <row r="1421">
      <c r="A1421" s="13" t="n"/>
      <c r="B1421" s="14" t="n"/>
      <c r="C1421" s="14" t="n"/>
      <c r="D1421" s="14">
        <f>IF(C1421="","",IFERROR(VLOOKUP(C1421,Listas!$A$6:$B$45,2,FALSE),"Conta não cadastrada"))</f>
        <v/>
      </c>
      <c r="E1421" s="15" t="n"/>
    </row>
    <row r="1422">
      <c r="A1422" s="13" t="n"/>
      <c r="B1422" s="14" t="n"/>
      <c r="C1422" s="14" t="n"/>
      <c r="D1422" s="14">
        <f>IF(C1422="","",IFERROR(VLOOKUP(C1422,Listas!$A$6:$B$45,2,FALSE),"Conta não cadastrada"))</f>
        <v/>
      </c>
      <c r="E1422" s="15" t="n"/>
    </row>
    <row r="1423">
      <c r="A1423" s="13" t="n"/>
      <c r="B1423" s="14" t="n"/>
      <c r="C1423" s="14" t="n"/>
      <c r="D1423" s="14">
        <f>IF(C1423="","",IFERROR(VLOOKUP(C1423,Listas!$A$6:$B$45,2,FALSE),"Conta não cadastrada"))</f>
        <v/>
      </c>
      <c r="E1423" s="15" t="n"/>
    </row>
    <row r="1424">
      <c r="A1424" s="13" t="n"/>
      <c r="B1424" s="14" t="n"/>
      <c r="C1424" s="14" t="n"/>
      <c r="D1424" s="14">
        <f>IF(C1424="","",IFERROR(VLOOKUP(C1424,Listas!$A$6:$B$45,2,FALSE),"Conta não cadastrada"))</f>
        <v/>
      </c>
      <c r="E1424" s="15" t="n"/>
    </row>
    <row r="1425">
      <c r="A1425" s="13" t="n"/>
      <c r="B1425" s="14" t="n"/>
      <c r="C1425" s="14" t="n"/>
      <c r="D1425" s="14">
        <f>IF(C1425="","",IFERROR(VLOOKUP(C1425,Listas!$A$6:$B$45,2,FALSE),"Conta não cadastrada"))</f>
        <v/>
      </c>
      <c r="E1425" s="15" t="n"/>
    </row>
    <row r="1426">
      <c r="A1426" s="13" t="n"/>
      <c r="B1426" s="14" t="n"/>
      <c r="C1426" s="14" t="n"/>
      <c r="D1426" s="14">
        <f>IF(C1426="","",IFERROR(VLOOKUP(C1426,Listas!$A$6:$B$45,2,FALSE),"Conta não cadastrada"))</f>
        <v/>
      </c>
      <c r="E1426" s="15" t="n"/>
    </row>
    <row r="1427">
      <c r="A1427" s="13" t="n"/>
      <c r="B1427" s="14" t="n"/>
      <c r="C1427" s="14" t="n"/>
      <c r="D1427" s="14">
        <f>IF(C1427="","",IFERROR(VLOOKUP(C1427,Listas!$A$6:$B$45,2,FALSE),"Conta não cadastrada"))</f>
        <v/>
      </c>
      <c r="E1427" s="15" t="n"/>
    </row>
    <row r="1428">
      <c r="A1428" s="13" t="n"/>
      <c r="B1428" s="14" t="n"/>
      <c r="C1428" s="14" t="n"/>
      <c r="D1428" s="14">
        <f>IF(C1428="","",IFERROR(VLOOKUP(C1428,Listas!$A$6:$B$45,2,FALSE),"Conta não cadastrada"))</f>
        <v/>
      </c>
      <c r="E1428" s="15" t="n"/>
    </row>
    <row r="1429">
      <c r="A1429" s="13" t="n"/>
      <c r="B1429" s="14" t="n"/>
      <c r="C1429" s="14" t="n"/>
      <c r="D1429" s="14">
        <f>IF(C1429="","",IFERROR(VLOOKUP(C1429,Listas!$A$6:$B$45,2,FALSE),"Conta não cadastrada"))</f>
        <v/>
      </c>
      <c r="E1429" s="15" t="n"/>
    </row>
    <row r="1430">
      <c r="A1430" s="13" t="n"/>
      <c r="B1430" s="14" t="n"/>
      <c r="C1430" s="14" t="n"/>
      <c r="D1430" s="14">
        <f>IF(C1430="","",IFERROR(VLOOKUP(C1430,Listas!$A$6:$B$45,2,FALSE),"Conta não cadastrada"))</f>
        <v/>
      </c>
      <c r="E1430" s="15" t="n"/>
    </row>
    <row r="1431">
      <c r="A1431" s="13" t="n"/>
      <c r="B1431" s="14" t="n"/>
      <c r="C1431" s="14" t="n"/>
      <c r="D1431" s="14">
        <f>IF(C1431="","",IFERROR(VLOOKUP(C1431,Listas!$A$6:$B$45,2,FALSE),"Conta não cadastrada"))</f>
        <v/>
      </c>
      <c r="E1431" s="15" t="n"/>
    </row>
    <row r="1432">
      <c r="A1432" s="13" t="n"/>
      <c r="B1432" s="14" t="n"/>
      <c r="C1432" s="14" t="n"/>
      <c r="D1432" s="14">
        <f>IF(C1432="","",IFERROR(VLOOKUP(C1432,Listas!$A$6:$B$45,2,FALSE),"Conta não cadastrada"))</f>
        <v/>
      </c>
      <c r="E1432" s="15" t="n"/>
    </row>
    <row r="1433">
      <c r="A1433" s="13" t="n"/>
      <c r="B1433" s="14" t="n"/>
      <c r="C1433" s="14" t="n"/>
      <c r="D1433" s="14">
        <f>IF(C1433="","",IFERROR(VLOOKUP(C1433,Listas!$A$6:$B$45,2,FALSE),"Conta não cadastrada"))</f>
        <v/>
      </c>
      <c r="E1433" s="15" t="n"/>
    </row>
    <row r="1434">
      <c r="A1434" s="13" t="n"/>
      <c r="B1434" s="14" t="n"/>
      <c r="C1434" s="14" t="n"/>
      <c r="D1434" s="14">
        <f>IF(C1434="","",IFERROR(VLOOKUP(C1434,Listas!$A$6:$B$45,2,FALSE),"Conta não cadastrada"))</f>
        <v/>
      </c>
      <c r="E1434" s="15" t="n"/>
    </row>
    <row r="1435">
      <c r="A1435" s="13" t="n"/>
      <c r="B1435" s="14" t="n"/>
      <c r="C1435" s="14" t="n"/>
      <c r="D1435" s="14">
        <f>IF(C1435="","",IFERROR(VLOOKUP(C1435,Listas!$A$6:$B$45,2,FALSE),"Conta não cadastrada"))</f>
        <v/>
      </c>
      <c r="E1435" s="15" t="n"/>
    </row>
    <row r="1436">
      <c r="A1436" s="13" t="n"/>
      <c r="B1436" s="14" t="n"/>
      <c r="C1436" s="14" t="n"/>
      <c r="D1436" s="14">
        <f>IF(C1436="","",IFERROR(VLOOKUP(C1436,Listas!$A$6:$B$45,2,FALSE),"Conta não cadastrada"))</f>
        <v/>
      </c>
      <c r="E1436" s="15" t="n"/>
    </row>
    <row r="1437">
      <c r="A1437" s="13" t="n"/>
      <c r="B1437" s="14" t="n"/>
      <c r="C1437" s="14" t="n"/>
      <c r="D1437" s="14">
        <f>IF(C1437="","",IFERROR(VLOOKUP(C1437,Listas!$A$6:$B$45,2,FALSE),"Conta não cadastrada"))</f>
        <v/>
      </c>
      <c r="E1437" s="15" t="n"/>
    </row>
    <row r="1438">
      <c r="A1438" s="13" t="n"/>
      <c r="B1438" s="14" t="n"/>
      <c r="C1438" s="14" t="n"/>
      <c r="D1438" s="14">
        <f>IF(C1438="","",IFERROR(VLOOKUP(C1438,Listas!$A$6:$B$45,2,FALSE),"Conta não cadastrada"))</f>
        <v/>
      </c>
      <c r="E1438" s="15" t="n"/>
    </row>
    <row r="1439">
      <c r="A1439" s="13" t="n"/>
      <c r="B1439" s="14" t="n"/>
      <c r="C1439" s="14" t="n"/>
      <c r="D1439" s="14">
        <f>IF(C1439="","",IFERROR(VLOOKUP(C1439,Listas!$A$6:$B$45,2,FALSE),"Conta não cadastrada"))</f>
        <v/>
      </c>
      <c r="E1439" s="15" t="n"/>
    </row>
    <row r="1440">
      <c r="A1440" s="13" t="n"/>
      <c r="B1440" s="14" t="n"/>
      <c r="C1440" s="14" t="n"/>
      <c r="D1440" s="14">
        <f>IF(C1440="","",IFERROR(VLOOKUP(C1440,Listas!$A$6:$B$45,2,FALSE),"Conta não cadastrada"))</f>
        <v/>
      </c>
      <c r="E1440" s="15" t="n"/>
    </row>
    <row r="1441">
      <c r="A1441" s="13" t="n"/>
      <c r="B1441" s="14" t="n"/>
      <c r="C1441" s="14" t="n"/>
      <c r="D1441" s="14">
        <f>IF(C1441="","",IFERROR(VLOOKUP(C1441,Listas!$A$6:$B$45,2,FALSE),"Conta não cadastrada"))</f>
        <v/>
      </c>
      <c r="E1441" s="15" t="n"/>
    </row>
    <row r="1442">
      <c r="A1442" s="13" t="n"/>
      <c r="B1442" s="14" t="n"/>
      <c r="C1442" s="14" t="n"/>
      <c r="D1442" s="14">
        <f>IF(C1442="","",IFERROR(VLOOKUP(C1442,Listas!$A$6:$B$45,2,FALSE),"Conta não cadastrada"))</f>
        <v/>
      </c>
      <c r="E1442" s="15" t="n"/>
    </row>
    <row r="1443">
      <c r="A1443" s="13" t="n"/>
      <c r="B1443" s="14" t="n"/>
      <c r="C1443" s="14" t="n"/>
      <c r="D1443" s="14">
        <f>IF(C1443="","",IFERROR(VLOOKUP(C1443,Listas!$A$6:$B$45,2,FALSE),"Conta não cadastrada"))</f>
        <v/>
      </c>
      <c r="E1443" s="15" t="n"/>
    </row>
    <row r="1444">
      <c r="A1444" s="13" t="n"/>
      <c r="B1444" s="14" t="n"/>
      <c r="C1444" s="14" t="n"/>
      <c r="D1444" s="14">
        <f>IF(C1444="","",IFERROR(VLOOKUP(C1444,Listas!$A$6:$B$45,2,FALSE),"Conta não cadastrada"))</f>
        <v/>
      </c>
      <c r="E1444" s="15" t="n"/>
    </row>
    <row r="1445">
      <c r="A1445" s="13" t="n"/>
      <c r="B1445" s="14" t="n"/>
      <c r="C1445" s="14" t="n"/>
      <c r="D1445" s="14">
        <f>IF(C1445="","",IFERROR(VLOOKUP(C1445,Listas!$A$6:$B$45,2,FALSE),"Conta não cadastrada"))</f>
        <v/>
      </c>
      <c r="E1445" s="15" t="n"/>
    </row>
    <row r="1446">
      <c r="A1446" s="13" t="n"/>
      <c r="B1446" s="14" t="n"/>
      <c r="C1446" s="14" t="n"/>
      <c r="D1446" s="14">
        <f>IF(C1446="","",IFERROR(VLOOKUP(C1446,Listas!$A$6:$B$45,2,FALSE),"Conta não cadastrada"))</f>
        <v/>
      </c>
      <c r="E1446" s="15" t="n"/>
    </row>
    <row r="1447">
      <c r="A1447" s="13" t="n"/>
      <c r="B1447" s="14" t="n"/>
      <c r="C1447" s="14" t="n"/>
      <c r="D1447" s="14">
        <f>IF(C1447="","",IFERROR(VLOOKUP(C1447,Listas!$A$6:$B$45,2,FALSE),"Conta não cadastrada"))</f>
        <v/>
      </c>
      <c r="E1447" s="15" t="n"/>
    </row>
    <row r="1448">
      <c r="A1448" s="13" t="n"/>
      <c r="B1448" s="14" t="n"/>
      <c r="C1448" s="14" t="n"/>
      <c r="D1448" s="14">
        <f>IF(C1448="","",IFERROR(VLOOKUP(C1448,Listas!$A$6:$B$45,2,FALSE),"Conta não cadastrada"))</f>
        <v/>
      </c>
      <c r="E1448" s="15" t="n"/>
    </row>
    <row r="1449">
      <c r="A1449" s="13" t="n"/>
      <c r="B1449" s="14" t="n"/>
      <c r="C1449" s="14" t="n"/>
      <c r="D1449" s="14">
        <f>IF(C1449="","",IFERROR(VLOOKUP(C1449,Listas!$A$6:$B$45,2,FALSE),"Conta não cadastrada"))</f>
        <v/>
      </c>
      <c r="E1449" s="15" t="n"/>
    </row>
    <row r="1450">
      <c r="A1450" s="13" t="n"/>
      <c r="B1450" s="14" t="n"/>
      <c r="C1450" s="14" t="n"/>
      <c r="D1450" s="14">
        <f>IF(C1450="","",IFERROR(VLOOKUP(C1450,Listas!$A$6:$B$45,2,FALSE),"Conta não cadastrada"))</f>
        <v/>
      </c>
      <c r="E1450" s="15" t="n"/>
    </row>
    <row r="1451">
      <c r="A1451" s="13" t="n"/>
      <c r="B1451" s="14" t="n"/>
      <c r="C1451" s="14" t="n"/>
      <c r="D1451" s="14">
        <f>IF(C1451="","",IFERROR(VLOOKUP(C1451,Listas!$A$6:$B$45,2,FALSE),"Conta não cadastrada"))</f>
        <v/>
      </c>
      <c r="E1451" s="15" t="n"/>
    </row>
    <row r="1452">
      <c r="A1452" s="13" t="n"/>
      <c r="B1452" s="14" t="n"/>
      <c r="C1452" s="14" t="n"/>
      <c r="D1452" s="14">
        <f>IF(C1452="","",IFERROR(VLOOKUP(C1452,Listas!$A$6:$B$45,2,FALSE),"Conta não cadastrada"))</f>
        <v/>
      </c>
      <c r="E1452" s="15" t="n"/>
    </row>
    <row r="1453">
      <c r="A1453" s="13" t="n"/>
      <c r="B1453" s="14" t="n"/>
      <c r="C1453" s="14" t="n"/>
      <c r="D1453" s="14">
        <f>IF(C1453="","",IFERROR(VLOOKUP(C1453,Listas!$A$6:$B$45,2,FALSE),"Conta não cadastrada"))</f>
        <v/>
      </c>
      <c r="E1453" s="15" t="n"/>
    </row>
    <row r="1454">
      <c r="A1454" s="13" t="n"/>
      <c r="B1454" s="14" t="n"/>
      <c r="C1454" s="14" t="n"/>
      <c r="D1454" s="14">
        <f>IF(C1454="","",IFERROR(VLOOKUP(C1454,Listas!$A$6:$B$45,2,FALSE),"Conta não cadastrada"))</f>
        <v/>
      </c>
      <c r="E1454" s="15" t="n"/>
    </row>
    <row r="1455">
      <c r="A1455" s="13" t="n"/>
      <c r="B1455" s="14" t="n"/>
      <c r="C1455" s="14" t="n"/>
      <c r="D1455" s="14">
        <f>IF(C1455="","",IFERROR(VLOOKUP(C1455,Listas!$A$6:$B$45,2,FALSE),"Conta não cadastrada"))</f>
        <v/>
      </c>
      <c r="E1455" s="15" t="n"/>
    </row>
    <row r="1456">
      <c r="A1456" s="13" t="n"/>
      <c r="B1456" s="14" t="n"/>
      <c r="C1456" s="14" t="n"/>
      <c r="D1456" s="14">
        <f>IF(C1456="","",IFERROR(VLOOKUP(C1456,Listas!$A$6:$B$45,2,FALSE),"Conta não cadastrada"))</f>
        <v/>
      </c>
      <c r="E1456" s="15" t="n"/>
    </row>
    <row r="1457">
      <c r="A1457" s="13" t="n"/>
      <c r="B1457" s="14" t="n"/>
      <c r="C1457" s="14" t="n"/>
      <c r="D1457" s="14">
        <f>IF(C1457="","",IFERROR(VLOOKUP(C1457,Listas!$A$6:$B$45,2,FALSE),"Conta não cadastrada"))</f>
        <v/>
      </c>
      <c r="E1457" s="15" t="n"/>
    </row>
    <row r="1458">
      <c r="A1458" s="13" t="n"/>
      <c r="B1458" s="14" t="n"/>
      <c r="C1458" s="14" t="n"/>
      <c r="D1458" s="14">
        <f>IF(C1458="","",IFERROR(VLOOKUP(C1458,Listas!$A$6:$B$45,2,FALSE),"Conta não cadastrada"))</f>
        <v/>
      </c>
      <c r="E1458" s="15" t="n"/>
    </row>
    <row r="1459">
      <c r="A1459" s="13" t="n"/>
      <c r="B1459" s="14" t="n"/>
      <c r="C1459" s="14" t="n"/>
      <c r="D1459" s="14">
        <f>IF(C1459="","",IFERROR(VLOOKUP(C1459,Listas!$A$6:$B$45,2,FALSE),"Conta não cadastrada"))</f>
        <v/>
      </c>
      <c r="E1459" s="15" t="n"/>
    </row>
    <row r="1460">
      <c r="A1460" s="13" t="n"/>
      <c r="B1460" s="14" t="n"/>
      <c r="C1460" s="14" t="n"/>
      <c r="D1460" s="14">
        <f>IF(C1460="","",IFERROR(VLOOKUP(C1460,Listas!$A$6:$B$45,2,FALSE),"Conta não cadastrada"))</f>
        <v/>
      </c>
      <c r="E1460" s="15" t="n"/>
    </row>
    <row r="1461">
      <c r="A1461" s="13" t="n"/>
      <c r="B1461" s="14" t="n"/>
      <c r="C1461" s="14" t="n"/>
      <c r="D1461" s="14">
        <f>IF(C1461="","",IFERROR(VLOOKUP(C1461,Listas!$A$6:$B$45,2,FALSE),"Conta não cadastrada"))</f>
        <v/>
      </c>
      <c r="E1461" s="15" t="n"/>
    </row>
    <row r="1462">
      <c r="A1462" s="13" t="n"/>
      <c r="B1462" s="14" t="n"/>
      <c r="C1462" s="14" t="n"/>
      <c r="D1462" s="14">
        <f>IF(C1462="","",IFERROR(VLOOKUP(C1462,Listas!$A$6:$B$45,2,FALSE),"Conta não cadastrada"))</f>
        <v/>
      </c>
      <c r="E1462" s="15" t="n"/>
    </row>
    <row r="1463">
      <c r="A1463" s="13" t="n"/>
      <c r="B1463" s="14" t="n"/>
      <c r="C1463" s="14" t="n"/>
      <c r="D1463" s="14">
        <f>IF(C1463="","",IFERROR(VLOOKUP(C1463,Listas!$A$6:$B$45,2,FALSE),"Conta não cadastrada"))</f>
        <v/>
      </c>
      <c r="E1463" s="15" t="n"/>
    </row>
    <row r="1464">
      <c r="A1464" s="13" t="n"/>
      <c r="B1464" s="14" t="n"/>
      <c r="C1464" s="14" t="n"/>
      <c r="D1464" s="14">
        <f>IF(C1464="","",IFERROR(VLOOKUP(C1464,Listas!$A$6:$B$45,2,FALSE),"Conta não cadastrada"))</f>
        <v/>
      </c>
      <c r="E1464" s="15" t="n"/>
    </row>
    <row r="1465">
      <c r="A1465" s="13" t="n"/>
      <c r="B1465" s="14" t="n"/>
      <c r="C1465" s="14" t="n"/>
      <c r="D1465" s="14">
        <f>IF(C1465="","",IFERROR(VLOOKUP(C1465,Listas!$A$6:$B$45,2,FALSE),"Conta não cadastrada"))</f>
        <v/>
      </c>
      <c r="E1465" s="15" t="n"/>
    </row>
    <row r="1466">
      <c r="A1466" s="13" t="n"/>
      <c r="B1466" s="14" t="n"/>
      <c r="C1466" s="14" t="n"/>
      <c r="D1466" s="14">
        <f>IF(C1466="","",IFERROR(VLOOKUP(C1466,Listas!$A$6:$B$45,2,FALSE),"Conta não cadastrada"))</f>
        <v/>
      </c>
      <c r="E1466" s="15" t="n"/>
    </row>
    <row r="1467">
      <c r="A1467" s="13" t="n"/>
      <c r="B1467" s="14" t="n"/>
      <c r="C1467" s="14" t="n"/>
      <c r="D1467" s="14">
        <f>IF(C1467="","",IFERROR(VLOOKUP(C1467,Listas!$A$6:$B$45,2,FALSE),"Conta não cadastrada"))</f>
        <v/>
      </c>
      <c r="E1467" s="15" t="n"/>
    </row>
    <row r="1468">
      <c r="A1468" s="13" t="n"/>
      <c r="B1468" s="14" t="n"/>
      <c r="C1468" s="14" t="n"/>
      <c r="D1468" s="14">
        <f>IF(C1468="","",IFERROR(VLOOKUP(C1468,Listas!$A$6:$B$45,2,FALSE),"Conta não cadastrada"))</f>
        <v/>
      </c>
      <c r="E1468" s="15" t="n"/>
    </row>
    <row r="1469">
      <c r="A1469" s="13" t="n"/>
      <c r="B1469" s="14" t="n"/>
      <c r="C1469" s="14" t="n"/>
      <c r="D1469" s="14">
        <f>IF(C1469="","",IFERROR(VLOOKUP(C1469,Listas!$A$6:$B$45,2,FALSE),"Conta não cadastrada"))</f>
        <v/>
      </c>
      <c r="E1469" s="15" t="n"/>
    </row>
    <row r="1470">
      <c r="A1470" s="13" t="n"/>
      <c r="B1470" s="14" t="n"/>
      <c r="C1470" s="14" t="n"/>
      <c r="D1470" s="14">
        <f>IF(C1470="","",IFERROR(VLOOKUP(C1470,Listas!$A$6:$B$45,2,FALSE),"Conta não cadastrada"))</f>
        <v/>
      </c>
      <c r="E1470" s="15" t="n"/>
    </row>
    <row r="1471">
      <c r="A1471" s="13" t="n"/>
      <c r="B1471" s="14" t="n"/>
      <c r="C1471" s="14" t="n"/>
      <c r="D1471" s="14">
        <f>IF(C1471="","",IFERROR(VLOOKUP(C1471,Listas!$A$6:$B$45,2,FALSE),"Conta não cadastrada"))</f>
        <v/>
      </c>
      <c r="E1471" s="15" t="n"/>
    </row>
    <row r="1472">
      <c r="A1472" s="13" t="n"/>
      <c r="B1472" s="14" t="n"/>
      <c r="C1472" s="14" t="n"/>
      <c r="D1472" s="14">
        <f>IF(C1472="","",IFERROR(VLOOKUP(C1472,Listas!$A$6:$B$45,2,FALSE),"Conta não cadastrada"))</f>
        <v/>
      </c>
      <c r="E1472" s="15" t="n"/>
    </row>
    <row r="1473">
      <c r="A1473" s="13" t="n"/>
      <c r="B1473" s="14" t="n"/>
      <c r="C1473" s="14" t="n"/>
      <c r="D1473" s="14">
        <f>IF(C1473="","",IFERROR(VLOOKUP(C1473,Listas!$A$6:$B$45,2,FALSE),"Conta não cadastrada"))</f>
        <v/>
      </c>
      <c r="E1473" s="15" t="n"/>
    </row>
    <row r="1474">
      <c r="A1474" s="13" t="n"/>
      <c r="B1474" s="14" t="n"/>
      <c r="C1474" s="14" t="n"/>
      <c r="D1474" s="14">
        <f>IF(C1474="","",IFERROR(VLOOKUP(C1474,Listas!$A$6:$B$45,2,FALSE),"Conta não cadastrada"))</f>
        <v/>
      </c>
      <c r="E1474" s="15" t="n"/>
    </row>
    <row r="1475">
      <c r="A1475" s="13" t="n"/>
      <c r="B1475" s="14" t="n"/>
      <c r="C1475" s="14" t="n"/>
      <c r="D1475" s="14">
        <f>IF(C1475="","",IFERROR(VLOOKUP(C1475,Listas!$A$6:$B$45,2,FALSE),"Conta não cadastrada"))</f>
        <v/>
      </c>
      <c r="E1475" s="15" t="n"/>
    </row>
    <row r="1476">
      <c r="A1476" s="13" t="n"/>
      <c r="B1476" s="14" t="n"/>
      <c r="C1476" s="14" t="n"/>
      <c r="D1476" s="14">
        <f>IF(C1476="","",IFERROR(VLOOKUP(C1476,Listas!$A$6:$B$45,2,FALSE),"Conta não cadastrada"))</f>
        <v/>
      </c>
      <c r="E1476" s="15" t="n"/>
    </row>
    <row r="1477">
      <c r="A1477" s="13" t="n"/>
      <c r="B1477" s="14" t="n"/>
      <c r="C1477" s="14" t="n"/>
      <c r="D1477" s="14">
        <f>IF(C1477="","",IFERROR(VLOOKUP(C1477,Listas!$A$6:$B$45,2,FALSE),"Conta não cadastrada"))</f>
        <v/>
      </c>
      <c r="E1477" s="15" t="n"/>
    </row>
    <row r="1478">
      <c r="A1478" s="13" t="n"/>
      <c r="B1478" s="14" t="n"/>
      <c r="C1478" s="14" t="n"/>
      <c r="D1478" s="14">
        <f>IF(C1478="","",IFERROR(VLOOKUP(C1478,Listas!$A$6:$B$45,2,FALSE),"Conta não cadastrada"))</f>
        <v/>
      </c>
      <c r="E1478" s="15" t="n"/>
    </row>
    <row r="1479">
      <c r="A1479" s="13" t="n"/>
      <c r="B1479" s="14" t="n"/>
      <c r="C1479" s="14" t="n"/>
      <c r="D1479" s="14">
        <f>IF(C1479="","",IFERROR(VLOOKUP(C1479,Listas!$A$6:$B$45,2,FALSE),"Conta não cadastrada"))</f>
        <v/>
      </c>
      <c r="E1479" s="15" t="n"/>
    </row>
    <row r="1480">
      <c r="A1480" s="13" t="n"/>
      <c r="B1480" s="14" t="n"/>
      <c r="C1480" s="14" t="n"/>
      <c r="D1480" s="14">
        <f>IF(C1480="","",IFERROR(VLOOKUP(C1480,Listas!$A$6:$B$45,2,FALSE),"Conta não cadastrada"))</f>
        <v/>
      </c>
      <c r="E1480" s="15" t="n"/>
    </row>
    <row r="1481">
      <c r="A1481" s="13" t="n"/>
      <c r="B1481" s="14" t="n"/>
      <c r="C1481" s="14" t="n"/>
      <c r="D1481" s="14">
        <f>IF(C1481="","",IFERROR(VLOOKUP(C1481,Listas!$A$6:$B$45,2,FALSE),"Conta não cadastrada"))</f>
        <v/>
      </c>
      <c r="E1481" s="15" t="n"/>
    </row>
    <row r="1482">
      <c r="A1482" s="13" t="n"/>
      <c r="B1482" s="14" t="n"/>
      <c r="C1482" s="14" t="n"/>
      <c r="D1482" s="14">
        <f>IF(C1482="","",IFERROR(VLOOKUP(C1482,Listas!$A$6:$B$45,2,FALSE),"Conta não cadastrada"))</f>
        <v/>
      </c>
      <c r="E1482" s="15" t="n"/>
    </row>
    <row r="1483">
      <c r="A1483" s="13" t="n"/>
      <c r="B1483" s="14" t="n"/>
      <c r="C1483" s="14" t="n"/>
      <c r="D1483" s="14">
        <f>IF(C1483="","",IFERROR(VLOOKUP(C1483,Listas!$A$6:$B$45,2,FALSE),"Conta não cadastrada"))</f>
        <v/>
      </c>
      <c r="E1483" s="15" t="n"/>
    </row>
    <row r="1484">
      <c r="A1484" s="13" t="n"/>
      <c r="B1484" s="14" t="n"/>
      <c r="C1484" s="14" t="n"/>
      <c r="D1484" s="14">
        <f>IF(C1484="","",IFERROR(VLOOKUP(C1484,Listas!$A$6:$B$45,2,FALSE),"Conta não cadastrada"))</f>
        <v/>
      </c>
      <c r="E1484" s="15" t="n"/>
    </row>
    <row r="1485">
      <c r="A1485" s="13" t="n"/>
      <c r="B1485" s="14" t="n"/>
      <c r="C1485" s="14" t="n"/>
      <c r="D1485" s="14">
        <f>IF(C1485="","",IFERROR(VLOOKUP(C1485,Listas!$A$6:$B$45,2,FALSE),"Conta não cadastrada"))</f>
        <v/>
      </c>
      <c r="E1485" s="15" t="n"/>
    </row>
    <row r="1486">
      <c r="A1486" s="13" t="n"/>
      <c r="B1486" s="14" t="n"/>
      <c r="C1486" s="14" t="n"/>
      <c r="D1486" s="14">
        <f>IF(C1486="","",IFERROR(VLOOKUP(C1486,Listas!$A$6:$B$45,2,FALSE),"Conta não cadastrada"))</f>
        <v/>
      </c>
      <c r="E1486" s="15" t="n"/>
    </row>
    <row r="1487">
      <c r="A1487" s="13" t="n"/>
      <c r="B1487" s="14" t="n"/>
      <c r="C1487" s="14" t="n"/>
      <c r="D1487" s="14">
        <f>IF(C1487="","",IFERROR(VLOOKUP(C1487,Listas!$A$6:$B$45,2,FALSE),"Conta não cadastrada"))</f>
        <v/>
      </c>
      <c r="E1487" s="15" t="n"/>
    </row>
    <row r="1488">
      <c r="A1488" s="13" t="n"/>
      <c r="B1488" s="14" t="n"/>
      <c r="C1488" s="14" t="n"/>
      <c r="D1488" s="14">
        <f>IF(C1488="","",IFERROR(VLOOKUP(C1488,Listas!$A$6:$B$45,2,FALSE),"Conta não cadastrada"))</f>
        <v/>
      </c>
      <c r="E1488" s="15" t="n"/>
    </row>
    <row r="1489">
      <c r="A1489" s="13" t="n"/>
      <c r="B1489" s="14" t="n"/>
      <c r="C1489" s="14" t="n"/>
      <c r="D1489" s="14">
        <f>IF(C1489="","",IFERROR(VLOOKUP(C1489,Listas!$A$6:$B$45,2,FALSE),"Conta não cadastrada"))</f>
        <v/>
      </c>
      <c r="E1489" s="15" t="n"/>
    </row>
    <row r="1490">
      <c r="A1490" s="13" t="n"/>
      <c r="B1490" s="14" t="n"/>
      <c r="C1490" s="14" t="n"/>
      <c r="D1490" s="14">
        <f>IF(C1490="","",IFERROR(VLOOKUP(C1490,Listas!$A$6:$B$45,2,FALSE),"Conta não cadastrada"))</f>
        <v/>
      </c>
      <c r="E1490" s="15" t="n"/>
    </row>
    <row r="1491">
      <c r="A1491" s="13" t="n"/>
      <c r="B1491" s="14" t="n"/>
      <c r="C1491" s="14" t="n"/>
      <c r="D1491" s="14">
        <f>IF(C1491="","",IFERROR(VLOOKUP(C1491,Listas!$A$6:$B$45,2,FALSE),"Conta não cadastrada"))</f>
        <v/>
      </c>
      <c r="E1491" s="15" t="n"/>
    </row>
    <row r="1492">
      <c r="A1492" s="13" t="n"/>
      <c r="B1492" s="14" t="n"/>
      <c r="C1492" s="14" t="n"/>
      <c r="D1492" s="14">
        <f>IF(C1492="","",IFERROR(VLOOKUP(C1492,Listas!$A$6:$B$45,2,FALSE),"Conta não cadastrada"))</f>
        <v/>
      </c>
      <c r="E1492" s="15" t="n"/>
    </row>
    <row r="1493">
      <c r="A1493" s="13" t="n"/>
      <c r="B1493" s="14" t="n"/>
      <c r="C1493" s="14" t="n"/>
      <c r="D1493" s="14">
        <f>IF(C1493="","",IFERROR(VLOOKUP(C1493,Listas!$A$6:$B$45,2,FALSE),"Conta não cadastrada"))</f>
        <v/>
      </c>
      <c r="E1493" s="15" t="n"/>
    </row>
    <row r="1494">
      <c r="A1494" s="13" t="n"/>
      <c r="B1494" s="14" t="n"/>
      <c r="C1494" s="14" t="n"/>
      <c r="D1494" s="14">
        <f>IF(C1494="","",IFERROR(VLOOKUP(C1494,Listas!$A$6:$B$45,2,FALSE),"Conta não cadastrada"))</f>
        <v/>
      </c>
      <c r="E1494" s="15" t="n"/>
    </row>
    <row r="1495">
      <c r="A1495" s="13" t="n"/>
      <c r="B1495" s="14" t="n"/>
      <c r="C1495" s="14" t="n"/>
      <c r="D1495" s="14">
        <f>IF(C1495="","",IFERROR(VLOOKUP(C1495,Listas!$A$6:$B$45,2,FALSE),"Conta não cadastrada"))</f>
        <v/>
      </c>
      <c r="E1495" s="15" t="n"/>
    </row>
    <row r="1496">
      <c r="A1496" s="13" t="n"/>
      <c r="B1496" s="14" t="n"/>
      <c r="C1496" s="14" t="n"/>
      <c r="D1496" s="14">
        <f>IF(C1496="","",IFERROR(VLOOKUP(C1496,Listas!$A$6:$B$45,2,FALSE),"Conta não cadastrada"))</f>
        <v/>
      </c>
      <c r="E1496" s="15" t="n"/>
    </row>
    <row r="1497">
      <c r="A1497" s="13" t="n"/>
      <c r="B1497" s="14" t="n"/>
      <c r="C1497" s="14" t="n"/>
      <c r="D1497" s="14">
        <f>IF(C1497="","",IFERROR(VLOOKUP(C1497,Listas!$A$6:$B$45,2,FALSE),"Conta não cadastrada"))</f>
        <v/>
      </c>
      <c r="E1497" s="15" t="n"/>
    </row>
    <row r="1498">
      <c r="A1498" s="13" t="n"/>
      <c r="B1498" s="14" t="n"/>
      <c r="C1498" s="14" t="n"/>
      <c r="D1498" s="14">
        <f>IF(C1498="","",IFERROR(VLOOKUP(C1498,Listas!$A$6:$B$45,2,FALSE),"Conta não cadastrada"))</f>
        <v/>
      </c>
      <c r="E1498" s="15" t="n"/>
    </row>
    <row r="1499">
      <c r="A1499" s="13" t="n"/>
      <c r="B1499" s="14" t="n"/>
      <c r="C1499" s="14" t="n"/>
      <c r="D1499" s="14">
        <f>IF(C1499="","",IFERROR(VLOOKUP(C1499,Listas!$A$6:$B$45,2,FALSE),"Conta não cadastrada"))</f>
        <v/>
      </c>
      <c r="E1499" s="15" t="n"/>
    </row>
    <row r="1500">
      <c r="A1500" s="13" t="n"/>
      <c r="B1500" s="14" t="n"/>
      <c r="C1500" s="14" t="n"/>
      <c r="D1500" s="14">
        <f>IF(C1500="","",IFERROR(VLOOKUP(C1500,Listas!$A$6:$B$45,2,FALSE),"Conta não cadastrada"))</f>
        <v/>
      </c>
      <c r="E1500" s="15" t="n"/>
    </row>
    <row r="1501">
      <c r="A1501" s="13" t="n"/>
      <c r="B1501" s="14" t="n"/>
      <c r="C1501" s="14" t="n"/>
      <c r="D1501" s="14">
        <f>IF(C1501="","",IFERROR(VLOOKUP(C1501,Listas!$A$6:$B$45,2,FALSE),"Conta não cadastrada"))</f>
        <v/>
      </c>
      <c r="E1501" s="15" t="n"/>
    </row>
    <row r="1502">
      <c r="A1502" s="13" t="n"/>
      <c r="B1502" s="14" t="n"/>
      <c r="C1502" s="14" t="n"/>
      <c r="D1502" s="14">
        <f>IF(C1502="","",IFERROR(VLOOKUP(C1502,Listas!$A$6:$B$45,2,FALSE),"Conta não cadastrada"))</f>
        <v/>
      </c>
      <c r="E1502" s="15" t="n"/>
    </row>
    <row r="1503">
      <c r="A1503" s="13" t="n"/>
      <c r="B1503" s="14" t="n"/>
      <c r="C1503" s="14" t="n"/>
      <c r="D1503" s="14">
        <f>IF(C1503="","",IFERROR(VLOOKUP(C1503,Listas!$A$6:$B$45,2,FALSE),"Conta não cadastrada"))</f>
        <v/>
      </c>
      <c r="E1503" s="15" t="n"/>
    </row>
    <row r="1504">
      <c r="A1504" s="13" t="n"/>
      <c r="B1504" s="14" t="n"/>
      <c r="C1504" s="14" t="n"/>
      <c r="D1504" s="14">
        <f>IF(C1504="","",IFERROR(VLOOKUP(C1504,Listas!$A$6:$B$45,2,FALSE),"Conta não cadastrada"))</f>
        <v/>
      </c>
      <c r="E1504" s="15" t="n"/>
    </row>
    <row r="1505">
      <c r="A1505" s="13" t="n"/>
      <c r="B1505" s="14" t="n"/>
      <c r="C1505" s="14" t="n"/>
      <c r="D1505" s="14">
        <f>IF(C1505="","",IFERROR(VLOOKUP(C1505,Listas!$A$6:$B$45,2,FALSE),"Conta não cadastrada"))</f>
        <v/>
      </c>
      <c r="E1505" s="15" t="n"/>
    </row>
    <row r="1506">
      <c r="A1506" s="13" t="n"/>
      <c r="B1506" s="14" t="n"/>
      <c r="C1506" s="14" t="n"/>
      <c r="D1506" s="14">
        <f>IF(C1506="","",IFERROR(VLOOKUP(C1506,Listas!$A$6:$B$45,2,FALSE),"Conta não cadastrada"))</f>
        <v/>
      </c>
      <c r="E1506" s="15" t="n"/>
    </row>
    <row r="1507">
      <c r="A1507" s="13" t="n"/>
      <c r="B1507" s="14" t="n"/>
      <c r="C1507" s="14" t="n"/>
      <c r="D1507" s="14">
        <f>IF(C1507="","",IFERROR(VLOOKUP(C1507,Listas!$A$6:$B$45,2,FALSE),"Conta não cadastrada"))</f>
        <v/>
      </c>
      <c r="E1507" s="15" t="n"/>
    </row>
    <row r="1508">
      <c r="A1508" s="13" t="n"/>
      <c r="B1508" s="14" t="n"/>
      <c r="C1508" s="14" t="n"/>
      <c r="D1508" s="14">
        <f>IF(C1508="","",IFERROR(VLOOKUP(C1508,Listas!$A$6:$B$45,2,FALSE),"Conta não cadastrada"))</f>
        <v/>
      </c>
      <c r="E1508" s="15" t="n"/>
    </row>
    <row r="1509">
      <c r="A1509" s="13" t="n"/>
      <c r="B1509" s="14" t="n"/>
      <c r="C1509" s="14" t="n"/>
      <c r="D1509" s="14">
        <f>IF(C1509="","",IFERROR(VLOOKUP(C1509,Listas!$A$6:$B$45,2,FALSE),"Conta não cadastrada"))</f>
        <v/>
      </c>
      <c r="E1509" s="15" t="n"/>
    </row>
    <row r="1510">
      <c r="A1510" s="13" t="n"/>
      <c r="B1510" s="14" t="n"/>
      <c r="C1510" s="14" t="n"/>
      <c r="D1510" s="14">
        <f>IF(C1510="","",IFERROR(VLOOKUP(C1510,Listas!$A$6:$B$45,2,FALSE),"Conta não cadastrada"))</f>
        <v/>
      </c>
      <c r="E1510" s="15" t="n"/>
    </row>
    <row r="1511">
      <c r="A1511" s="13" t="n"/>
      <c r="B1511" s="14" t="n"/>
      <c r="C1511" s="14" t="n"/>
      <c r="D1511" s="14">
        <f>IF(C1511="","",IFERROR(VLOOKUP(C1511,Listas!$A$6:$B$45,2,FALSE),"Conta não cadastrada"))</f>
        <v/>
      </c>
      <c r="E1511" s="15" t="n"/>
    </row>
    <row r="1512">
      <c r="A1512" s="13" t="n"/>
      <c r="B1512" s="14" t="n"/>
      <c r="C1512" s="14" t="n"/>
      <c r="D1512" s="14">
        <f>IF(C1512="","",IFERROR(VLOOKUP(C1512,Listas!$A$6:$B$45,2,FALSE),"Conta não cadastrada"))</f>
        <v/>
      </c>
      <c r="E1512" s="15" t="n"/>
    </row>
    <row r="1513">
      <c r="A1513" s="13" t="n"/>
      <c r="B1513" s="14" t="n"/>
      <c r="C1513" s="14" t="n"/>
      <c r="D1513" s="14">
        <f>IF(C1513="","",IFERROR(VLOOKUP(C1513,Listas!$A$6:$B$45,2,FALSE),"Conta não cadastrada"))</f>
        <v/>
      </c>
      <c r="E1513" s="15" t="n"/>
    </row>
    <row r="1514">
      <c r="A1514" s="13" t="n"/>
      <c r="B1514" s="14" t="n"/>
      <c r="C1514" s="14" t="n"/>
      <c r="D1514" s="14">
        <f>IF(C1514="","",IFERROR(VLOOKUP(C1514,Listas!$A$6:$B$45,2,FALSE),"Conta não cadastrada"))</f>
        <v/>
      </c>
      <c r="E1514" s="15" t="n"/>
    </row>
    <row r="1515">
      <c r="A1515" s="13" t="n"/>
      <c r="B1515" s="14" t="n"/>
      <c r="C1515" s="14" t="n"/>
      <c r="D1515" s="14">
        <f>IF(C1515="","",IFERROR(VLOOKUP(C1515,Listas!$A$6:$B$45,2,FALSE),"Conta não cadastrada"))</f>
        <v/>
      </c>
      <c r="E1515" s="15" t="n"/>
    </row>
    <row r="1516">
      <c r="A1516" s="13" t="n"/>
      <c r="B1516" s="14" t="n"/>
      <c r="C1516" s="14" t="n"/>
      <c r="D1516" s="14">
        <f>IF(C1516="","",IFERROR(VLOOKUP(C1516,Listas!$A$6:$B$45,2,FALSE),"Conta não cadastrada"))</f>
        <v/>
      </c>
      <c r="E1516" s="15" t="n"/>
    </row>
    <row r="1517">
      <c r="A1517" s="13" t="n"/>
      <c r="B1517" s="14" t="n"/>
      <c r="C1517" s="14" t="n"/>
      <c r="D1517" s="14">
        <f>IF(C1517="","",IFERROR(VLOOKUP(C1517,Listas!$A$6:$B$45,2,FALSE),"Conta não cadastrada"))</f>
        <v/>
      </c>
      <c r="E1517" s="15" t="n"/>
    </row>
    <row r="1518">
      <c r="A1518" s="13" t="n"/>
      <c r="B1518" s="14" t="n"/>
      <c r="C1518" s="14" t="n"/>
      <c r="D1518" s="14">
        <f>IF(C1518="","",IFERROR(VLOOKUP(C1518,Listas!$A$6:$B$45,2,FALSE),"Conta não cadastrada"))</f>
        <v/>
      </c>
      <c r="E1518" s="15" t="n"/>
    </row>
    <row r="1519">
      <c r="A1519" s="13" t="n"/>
      <c r="B1519" s="14" t="n"/>
      <c r="C1519" s="14" t="n"/>
      <c r="D1519" s="14">
        <f>IF(C1519="","",IFERROR(VLOOKUP(C1519,Listas!$A$6:$B$45,2,FALSE),"Conta não cadastrada"))</f>
        <v/>
      </c>
      <c r="E1519" s="15" t="n"/>
    </row>
    <row r="1520">
      <c r="A1520" s="13" t="n"/>
      <c r="B1520" s="14" t="n"/>
      <c r="C1520" s="14" t="n"/>
      <c r="D1520" s="14">
        <f>IF(C1520="","",IFERROR(VLOOKUP(C1520,Listas!$A$6:$B$45,2,FALSE),"Conta não cadastrada"))</f>
        <v/>
      </c>
      <c r="E1520" s="15" t="n"/>
    </row>
    <row r="1521">
      <c r="A1521" s="13" t="n"/>
      <c r="B1521" s="14" t="n"/>
      <c r="C1521" s="14" t="n"/>
      <c r="D1521" s="14">
        <f>IF(C1521="","",IFERROR(VLOOKUP(C1521,Listas!$A$6:$B$45,2,FALSE),"Conta não cadastrada"))</f>
        <v/>
      </c>
      <c r="E1521" s="15" t="n"/>
    </row>
    <row r="1522">
      <c r="A1522" s="13" t="n"/>
      <c r="B1522" s="14" t="n"/>
      <c r="C1522" s="14" t="n"/>
      <c r="D1522" s="14">
        <f>IF(C1522="","",IFERROR(VLOOKUP(C1522,Listas!$A$6:$B$45,2,FALSE),"Conta não cadastrada"))</f>
        <v/>
      </c>
      <c r="E1522" s="15" t="n"/>
    </row>
    <row r="1523">
      <c r="A1523" s="13" t="n"/>
      <c r="B1523" s="14" t="n"/>
      <c r="C1523" s="14" t="n"/>
      <c r="D1523" s="14">
        <f>IF(C1523="","",IFERROR(VLOOKUP(C1523,Listas!$A$6:$B$45,2,FALSE),"Conta não cadastrada"))</f>
        <v/>
      </c>
      <c r="E1523" s="15" t="n"/>
    </row>
    <row r="1524">
      <c r="A1524" s="13" t="n"/>
      <c r="B1524" s="14" t="n"/>
      <c r="C1524" s="14" t="n"/>
      <c r="D1524" s="14">
        <f>IF(C1524="","",IFERROR(VLOOKUP(C1524,Listas!$A$6:$B$45,2,FALSE),"Conta não cadastrada"))</f>
        <v/>
      </c>
      <c r="E1524" s="15" t="n"/>
    </row>
    <row r="1525">
      <c r="A1525" s="13" t="n"/>
      <c r="B1525" s="14" t="n"/>
      <c r="C1525" s="14" t="n"/>
      <c r="D1525" s="14">
        <f>IF(C1525="","",IFERROR(VLOOKUP(C1525,Listas!$A$6:$B$45,2,FALSE),"Conta não cadastrada"))</f>
        <v/>
      </c>
      <c r="E1525" s="15" t="n"/>
    </row>
    <row r="1526">
      <c r="A1526" s="13" t="n"/>
      <c r="B1526" s="14" t="n"/>
      <c r="C1526" s="14" t="n"/>
      <c r="D1526" s="14">
        <f>IF(C1526="","",IFERROR(VLOOKUP(C1526,Listas!$A$6:$B$45,2,FALSE),"Conta não cadastrada"))</f>
        <v/>
      </c>
      <c r="E1526" s="15" t="n"/>
    </row>
    <row r="1527">
      <c r="A1527" s="13" t="n"/>
      <c r="B1527" s="14" t="n"/>
      <c r="C1527" s="14" t="n"/>
      <c r="D1527" s="14">
        <f>IF(C1527="","",IFERROR(VLOOKUP(C1527,Listas!$A$6:$B$45,2,FALSE),"Conta não cadastrada"))</f>
        <v/>
      </c>
      <c r="E1527" s="15" t="n"/>
    </row>
    <row r="1528">
      <c r="A1528" s="13" t="n"/>
      <c r="B1528" s="14" t="n"/>
      <c r="C1528" s="14" t="n"/>
      <c r="D1528" s="14">
        <f>IF(C1528="","",IFERROR(VLOOKUP(C1528,Listas!$A$6:$B$45,2,FALSE),"Conta não cadastrada"))</f>
        <v/>
      </c>
      <c r="E1528" s="15" t="n"/>
    </row>
    <row r="1529">
      <c r="A1529" s="13" t="n"/>
      <c r="B1529" s="14" t="n"/>
      <c r="C1529" s="14" t="n"/>
      <c r="D1529" s="14">
        <f>IF(C1529="","",IFERROR(VLOOKUP(C1529,Listas!$A$6:$B$45,2,FALSE),"Conta não cadastrada"))</f>
        <v/>
      </c>
      <c r="E1529" s="15" t="n"/>
    </row>
    <row r="1530">
      <c r="A1530" s="13" t="n"/>
      <c r="B1530" s="14" t="n"/>
      <c r="C1530" s="14" t="n"/>
      <c r="D1530" s="14">
        <f>IF(C1530="","",IFERROR(VLOOKUP(C1530,Listas!$A$6:$B$45,2,FALSE),"Conta não cadastrada"))</f>
        <v/>
      </c>
      <c r="E1530" s="15" t="n"/>
    </row>
    <row r="1531">
      <c r="A1531" s="13" t="n"/>
      <c r="B1531" s="14" t="n"/>
      <c r="C1531" s="14" t="n"/>
      <c r="D1531" s="14">
        <f>IF(C1531="","",IFERROR(VLOOKUP(C1531,Listas!$A$6:$B$45,2,FALSE),"Conta não cadastrada"))</f>
        <v/>
      </c>
      <c r="E1531" s="15" t="n"/>
    </row>
    <row r="1532">
      <c r="A1532" s="13" t="n"/>
      <c r="B1532" s="14" t="n"/>
      <c r="C1532" s="14" t="n"/>
      <c r="D1532" s="14">
        <f>IF(C1532="","",IFERROR(VLOOKUP(C1532,Listas!$A$6:$B$45,2,FALSE),"Conta não cadastrada"))</f>
        <v/>
      </c>
      <c r="E1532" s="15" t="n"/>
    </row>
    <row r="1533">
      <c r="A1533" s="13" t="n"/>
      <c r="B1533" s="14" t="n"/>
      <c r="C1533" s="14" t="n"/>
      <c r="D1533" s="14">
        <f>IF(C1533="","",IFERROR(VLOOKUP(C1533,Listas!$A$6:$B$45,2,FALSE),"Conta não cadastrada"))</f>
        <v/>
      </c>
      <c r="E1533" s="15" t="n"/>
    </row>
    <row r="1534">
      <c r="A1534" s="13" t="n"/>
      <c r="B1534" s="14" t="n"/>
      <c r="C1534" s="14" t="n"/>
      <c r="D1534" s="14">
        <f>IF(C1534="","",IFERROR(VLOOKUP(C1534,Listas!$A$6:$B$45,2,FALSE),"Conta não cadastrada"))</f>
        <v/>
      </c>
      <c r="E1534" s="15" t="n"/>
    </row>
    <row r="1535">
      <c r="A1535" s="13" t="n"/>
      <c r="B1535" s="14" t="n"/>
      <c r="C1535" s="14" t="n"/>
      <c r="D1535" s="14">
        <f>IF(C1535="","",IFERROR(VLOOKUP(C1535,Listas!$A$6:$B$45,2,FALSE),"Conta não cadastrada"))</f>
        <v/>
      </c>
      <c r="E1535" s="15" t="n"/>
    </row>
    <row r="1536">
      <c r="A1536" s="13" t="n"/>
      <c r="B1536" s="14" t="n"/>
      <c r="C1536" s="14" t="n"/>
      <c r="D1536" s="14">
        <f>IF(C1536="","",IFERROR(VLOOKUP(C1536,Listas!$A$6:$B$45,2,FALSE),"Conta não cadastrada"))</f>
        <v/>
      </c>
      <c r="E1536" s="15" t="n"/>
    </row>
    <row r="1537">
      <c r="A1537" s="13" t="n"/>
      <c r="B1537" s="14" t="n"/>
      <c r="C1537" s="14" t="n"/>
      <c r="D1537" s="14">
        <f>IF(C1537="","",IFERROR(VLOOKUP(C1537,Listas!$A$6:$B$45,2,FALSE),"Conta não cadastrada"))</f>
        <v/>
      </c>
      <c r="E1537" s="15" t="n"/>
    </row>
    <row r="1538">
      <c r="A1538" s="13" t="n"/>
      <c r="B1538" s="14" t="n"/>
      <c r="C1538" s="14" t="n"/>
      <c r="D1538" s="14">
        <f>IF(C1538="","",IFERROR(VLOOKUP(C1538,Listas!$A$6:$B$45,2,FALSE),"Conta não cadastrada"))</f>
        <v/>
      </c>
      <c r="E1538" s="15" t="n"/>
    </row>
    <row r="1539">
      <c r="A1539" s="13" t="n"/>
      <c r="B1539" s="14" t="n"/>
      <c r="C1539" s="14" t="n"/>
      <c r="D1539" s="14">
        <f>IF(C1539="","",IFERROR(VLOOKUP(C1539,Listas!$A$6:$B$45,2,FALSE),"Conta não cadastrada"))</f>
        <v/>
      </c>
      <c r="E1539" s="15" t="n"/>
    </row>
    <row r="1540">
      <c r="A1540" s="13" t="n"/>
      <c r="B1540" s="14" t="n"/>
      <c r="C1540" s="14" t="n"/>
      <c r="D1540" s="14">
        <f>IF(C1540="","",IFERROR(VLOOKUP(C1540,Listas!$A$6:$B$45,2,FALSE),"Conta não cadastrada"))</f>
        <v/>
      </c>
      <c r="E1540" s="15" t="n"/>
    </row>
    <row r="1541">
      <c r="A1541" s="13" t="n"/>
      <c r="B1541" s="14" t="n"/>
      <c r="C1541" s="14" t="n"/>
      <c r="D1541" s="14">
        <f>IF(C1541="","",IFERROR(VLOOKUP(C1541,Listas!$A$6:$B$45,2,FALSE),"Conta não cadastrada"))</f>
        <v/>
      </c>
      <c r="E1541" s="15" t="n"/>
    </row>
    <row r="1542">
      <c r="A1542" s="13" t="n"/>
      <c r="B1542" s="14" t="n"/>
      <c r="C1542" s="14" t="n"/>
      <c r="D1542" s="14">
        <f>IF(C1542="","",IFERROR(VLOOKUP(C1542,Listas!$A$6:$B$45,2,FALSE),"Conta não cadastrada"))</f>
        <v/>
      </c>
      <c r="E1542" s="15" t="n"/>
    </row>
    <row r="1543">
      <c r="A1543" s="13" t="n"/>
      <c r="B1543" s="14" t="n"/>
      <c r="C1543" s="14" t="n"/>
      <c r="D1543" s="14">
        <f>IF(C1543="","",IFERROR(VLOOKUP(C1543,Listas!$A$6:$B$45,2,FALSE),"Conta não cadastrada"))</f>
        <v/>
      </c>
      <c r="E1543" s="15" t="n"/>
    </row>
    <row r="1544">
      <c r="A1544" s="13" t="n"/>
      <c r="B1544" s="14" t="n"/>
      <c r="C1544" s="14" t="n"/>
      <c r="D1544" s="14">
        <f>IF(C1544="","",IFERROR(VLOOKUP(C1544,Listas!$A$6:$B$45,2,FALSE),"Conta não cadastrada"))</f>
        <v/>
      </c>
      <c r="E1544" s="15" t="n"/>
    </row>
    <row r="1545">
      <c r="A1545" s="13" t="n"/>
      <c r="B1545" s="14" t="n"/>
      <c r="C1545" s="14" t="n"/>
      <c r="D1545" s="14">
        <f>IF(C1545="","",IFERROR(VLOOKUP(C1545,Listas!$A$6:$B$45,2,FALSE),"Conta não cadastrada"))</f>
        <v/>
      </c>
      <c r="E1545" s="15" t="n"/>
    </row>
    <row r="1546">
      <c r="A1546" s="13" t="n"/>
      <c r="B1546" s="14" t="n"/>
      <c r="C1546" s="14" t="n"/>
      <c r="D1546" s="14">
        <f>IF(C1546="","",IFERROR(VLOOKUP(C1546,Listas!$A$6:$B$45,2,FALSE),"Conta não cadastrada"))</f>
        <v/>
      </c>
      <c r="E1546" s="15" t="n"/>
    </row>
    <row r="1547">
      <c r="A1547" s="13" t="n"/>
      <c r="B1547" s="14" t="n"/>
      <c r="C1547" s="14" t="n"/>
      <c r="D1547" s="14">
        <f>IF(C1547="","",IFERROR(VLOOKUP(C1547,Listas!$A$6:$B$45,2,FALSE),"Conta não cadastrada"))</f>
        <v/>
      </c>
      <c r="E1547" s="15" t="n"/>
    </row>
    <row r="1548">
      <c r="A1548" s="13" t="n"/>
      <c r="B1548" s="14" t="n"/>
      <c r="C1548" s="14" t="n"/>
      <c r="D1548" s="14">
        <f>IF(C1548="","",IFERROR(VLOOKUP(C1548,Listas!$A$6:$B$45,2,FALSE),"Conta não cadastrada"))</f>
        <v/>
      </c>
      <c r="E1548" s="15" t="n"/>
    </row>
    <row r="1549">
      <c r="A1549" s="13" t="n"/>
      <c r="B1549" s="14" t="n"/>
      <c r="C1549" s="14" t="n"/>
      <c r="D1549" s="14">
        <f>IF(C1549="","",IFERROR(VLOOKUP(C1549,Listas!$A$6:$B$45,2,FALSE),"Conta não cadastrada"))</f>
        <v/>
      </c>
      <c r="E1549" s="15" t="n"/>
    </row>
    <row r="1550">
      <c r="A1550" s="13" t="n"/>
      <c r="B1550" s="14" t="n"/>
      <c r="C1550" s="14" t="n"/>
      <c r="D1550" s="14">
        <f>IF(C1550="","",IFERROR(VLOOKUP(C1550,Listas!$A$6:$B$45,2,FALSE),"Conta não cadastrada"))</f>
        <v/>
      </c>
      <c r="E1550" s="15" t="n"/>
    </row>
    <row r="1551">
      <c r="A1551" s="13" t="n"/>
      <c r="B1551" s="14" t="n"/>
      <c r="C1551" s="14" t="n"/>
      <c r="D1551" s="14">
        <f>IF(C1551="","",IFERROR(VLOOKUP(C1551,Listas!$A$6:$B$45,2,FALSE),"Conta não cadastrada"))</f>
        <v/>
      </c>
      <c r="E1551" s="15" t="n"/>
    </row>
    <row r="1552">
      <c r="A1552" s="13" t="n"/>
      <c r="B1552" s="14" t="n"/>
      <c r="C1552" s="14" t="n"/>
      <c r="D1552" s="14">
        <f>IF(C1552="","",IFERROR(VLOOKUP(C1552,Listas!$A$6:$B$45,2,FALSE),"Conta não cadastrada"))</f>
        <v/>
      </c>
      <c r="E1552" s="15" t="n"/>
    </row>
    <row r="1553">
      <c r="A1553" s="13" t="n"/>
      <c r="B1553" s="14" t="n"/>
      <c r="C1553" s="14" t="n"/>
      <c r="D1553" s="14">
        <f>IF(C1553="","",IFERROR(VLOOKUP(C1553,Listas!$A$6:$B$45,2,FALSE),"Conta não cadastrada"))</f>
        <v/>
      </c>
      <c r="E1553" s="15" t="n"/>
    </row>
    <row r="1554">
      <c r="A1554" s="13" t="n"/>
      <c r="B1554" s="14" t="n"/>
      <c r="C1554" s="14" t="n"/>
      <c r="D1554" s="14">
        <f>IF(C1554="","",IFERROR(VLOOKUP(C1554,Listas!$A$6:$B$45,2,FALSE),"Conta não cadastrada"))</f>
        <v/>
      </c>
      <c r="E1554" s="15" t="n"/>
    </row>
    <row r="1555">
      <c r="A1555" s="13" t="n"/>
      <c r="B1555" s="14" t="n"/>
      <c r="C1555" s="14" t="n"/>
      <c r="D1555" s="14">
        <f>IF(C1555="","",IFERROR(VLOOKUP(C1555,Listas!$A$6:$B$45,2,FALSE),"Conta não cadastrada"))</f>
        <v/>
      </c>
      <c r="E1555" s="15" t="n"/>
    </row>
    <row r="1556">
      <c r="A1556" s="13" t="n"/>
      <c r="B1556" s="14" t="n"/>
      <c r="C1556" s="14" t="n"/>
      <c r="D1556" s="14">
        <f>IF(C1556="","",IFERROR(VLOOKUP(C1556,Listas!$A$6:$B$45,2,FALSE),"Conta não cadastrada"))</f>
        <v/>
      </c>
      <c r="E1556" s="15" t="n"/>
    </row>
    <row r="1557">
      <c r="A1557" s="13" t="n"/>
      <c r="B1557" s="14" t="n"/>
      <c r="C1557" s="14" t="n"/>
      <c r="D1557" s="14">
        <f>IF(C1557="","",IFERROR(VLOOKUP(C1557,Listas!$A$6:$B$45,2,FALSE),"Conta não cadastrada"))</f>
        <v/>
      </c>
      <c r="E1557" s="15" t="n"/>
    </row>
    <row r="1558">
      <c r="A1558" s="13" t="n"/>
      <c r="B1558" s="14" t="n"/>
      <c r="C1558" s="14" t="n"/>
      <c r="D1558" s="14">
        <f>IF(C1558="","",IFERROR(VLOOKUP(C1558,Listas!$A$6:$B$45,2,FALSE),"Conta não cadastrada"))</f>
        <v/>
      </c>
      <c r="E1558" s="15" t="n"/>
    </row>
    <row r="1559">
      <c r="A1559" s="13" t="n"/>
      <c r="B1559" s="14" t="n"/>
      <c r="C1559" s="14" t="n"/>
      <c r="D1559" s="14">
        <f>IF(C1559="","",IFERROR(VLOOKUP(C1559,Listas!$A$6:$B$45,2,FALSE),"Conta não cadastrada"))</f>
        <v/>
      </c>
      <c r="E1559" s="15" t="n"/>
    </row>
    <row r="1560">
      <c r="A1560" s="13" t="n"/>
      <c r="B1560" s="14" t="n"/>
      <c r="C1560" s="14" t="n"/>
      <c r="D1560" s="14">
        <f>IF(C1560="","",IFERROR(VLOOKUP(C1560,Listas!$A$6:$B$45,2,FALSE),"Conta não cadastrada"))</f>
        <v/>
      </c>
      <c r="E1560" s="15" t="n"/>
    </row>
    <row r="1561">
      <c r="A1561" s="13" t="n"/>
      <c r="B1561" s="14" t="n"/>
      <c r="C1561" s="14" t="n"/>
      <c r="D1561" s="14">
        <f>IF(C1561="","",IFERROR(VLOOKUP(C1561,Listas!$A$6:$B$45,2,FALSE),"Conta não cadastrada"))</f>
        <v/>
      </c>
      <c r="E1561" s="15" t="n"/>
    </row>
    <row r="1562">
      <c r="A1562" s="13" t="n"/>
      <c r="B1562" s="14" t="n"/>
      <c r="C1562" s="14" t="n"/>
      <c r="D1562" s="14">
        <f>IF(C1562="","",IFERROR(VLOOKUP(C1562,Listas!$A$6:$B$45,2,FALSE),"Conta não cadastrada"))</f>
        <v/>
      </c>
      <c r="E1562" s="15" t="n"/>
    </row>
    <row r="1563">
      <c r="A1563" s="13" t="n"/>
      <c r="B1563" s="14" t="n"/>
      <c r="C1563" s="14" t="n"/>
      <c r="D1563" s="14">
        <f>IF(C1563="","",IFERROR(VLOOKUP(C1563,Listas!$A$6:$B$45,2,FALSE),"Conta não cadastrada"))</f>
        <v/>
      </c>
      <c r="E1563" s="15" t="n"/>
    </row>
    <row r="1564">
      <c r="A1564" s="13" t="n"/>
      <c r="B1564" s="14" t="n"/>
      <c r="C1564" s="14" t="n"/>
      <c r="D1564" s="14">
        <f>IF(C1564="","",IFERROR(VLOOKUP(C1564,Listas!$A$6:$B$45,2,FALSE),"Conta não cadastrada"))</f>
        <v/>
      </c>
      <c r="E1564" s="15" t="n"/>
    </row>
    <row r="1565">
      <c r="A1565" s="13" t="n"/>
      <c r="B1565" s="14" t="n"/>
      <c r="C1565" s="14" t="n"/>
      <c r="D1565" s="14">
        <f>IF(C1565="","",IFERROR(VLOOKUP(C1565,Listas!$A$6:$B$45,2,FALSE),"Conta não cadastrada"))</f>
        <v/>
      </c>
      <c r="E1565" s="15" t="n"/>
    </row>
    <row r="1566">
      <c r="A1566" s="13" t="n"/>
      <c r="B1566" s="14" t="n"/>
      <c r="C1566" s="14" t="n"/>
      <c r="D1566" s="14">
        <f>IF(C1566="","",IFERROR(VLOOKUP(C1566,Listas!$A$6:$B$45,2,FALSE),"Conta não cadastrada"))</f>
        <v/>
      </c>
      <c r="E1566" s="15" t="n"/>
    </row>
    <row r="1567">
      <c r="A1567" s="13" t="n"/>
      <c r="B1567" s="14" t="n"/>
      <c r="C1567" s="14" t="n"/>
      <c r="D1567" s="14">
        <f>IF(C1567="","",IFERROR(VLOOKUP(C1567,Listas!$A$6:$B$45,2,FALSE),"Conta não cadastrada"))</f>
        <v/>
      </c>
      <c r="E1567" s="15" t="n"/>
    </row>
    <row r="1568">
      <c r="A1568" s="13" t="n"/>
      <c r="B1568" s="14" t="n"/>
      <c r="C1568" s="14" t="n"/>
      <c r="D1568" s="14">
        <f>IF(C1568="","",IFERROR(VLOOKUP(C1568,Listas!$A$6:$B$45,2,FALSE),"Conta não cadastrada"))</f>
        <v/>
      </c>
      <c r="E1568" s="15" t="n"/>
    </row>
    <row r="1569">
      <c r="A1569" s="13" t="n"/>
      <c r="B1569" s="14" t="n"/>
      <c r="C1569" s="14" t="n"/>
      <c r="D1569" s="14">
        <f>IF(C1569="","",IFERROR(VLOOKUP(C1569,Listas!$A$6:$B$45,2,FALSE),"Conta não cadastrada"))</f>
        <v/>
      </c>
      <c r="E1569" s="15" t="n"/>
    </row>
    <row r="1570">
      <c r="A1570" s="13" t="n"/>
      <c r="B1570" s="14" t="n"/>
      <c r="C1570" s="14" t="n"/>
      <c r="D1570" s="14">
        <f>IF(C1570="","",IFERROR(VLOOKUP(C1570,Listas!$A$6:$B$45,2,FALSE),"Conta não cadastrada"))</f>
        <v/>
      </c>
      <c r="E1570" s="15" t="n"/>
    </row>
    <row r="1571">
      <c r="A1571" s="13" t="n"/>
      <c r="B1571" s="14" t="n"/>
      <c r="C1571" s="14" t="n"/>
      <c r="D1571" s="14">
        <f>IF(C1571="","",IFERROR(VLOOKUP(C1571,Listas!$A$6:$B$45,2,FALSE),"Conta não cadastrada"))</f>
        <v/>
      </c>
      <c r="E1571" s="15" t="n"/>
    </row>
    <row r="1572">
      <c r="A1572" s="13" t="n"/>
      <c r="B1572" s="14" t="n"/>
      <c r="C1572" s="14" t="n"/>
      <c r="D1572" s="14">
        <f>IF(C1572="","",IFERROR(VLOOKUP(C1572,Listas!$A$6:$B$45,2,FALSE),"Conta não cadastrada"))</f>
        <v/>
      </c>
      <c r="E1572" s="15" t="n"/>
    </row>
    <row r="1573">
      <c r="A1573" s="13" t="n"/>
      <c r="B1573" s="14" t="n"/>
      <c r="C1573" s="14" t="n"/>
      <c r="D1573" s="14">
        <f>IF(C1573="","",IFERROR(VLOOKUP(C1573,Listas!$A$6:$B$45,2,FALSE),"Conta não cadastrada"))</f>
        <v/>
      </c>
      <c r="E1573" s="15" t="n"/>
    </row>
    <row r="1574">
      <c r="A1574" s="13" t="n"/>
      <c r="B1574" s="14" t="n"/>
      <c r="C1574" s="14" t="n"/>
      <c r="D1574" s="14">
        <f>IF(C1574="","",IFERROR(VLOOKUP(C1574,Listas!$A$6:$B$45,2,FALSE),"Conta não cadastrada"))</f>
        <v/>
      </c>
      <c r="E1574" s="15" t="n"/>
    </row>
    <row r="1575">
      <c r="A1575" s="13" t="n"/>
      <c r="B1575" s="14" t="n"/>
      <c r="C1575" s="14" t="n"/>
      <c r="D1575" s="14">
        <f>IF(C1575="","",IFERROR(VLOOKUP(C1575,Listas!$A$6:$B$45,2,FALSE),"Conta não cadastrada"))</f>
        <v/>
      </c>
      <c r="E1575" s="15" t="n"/>
    </row>
    <row r="1576">
      <c r="A1576" s="13" t="n"/>
      <c r="B1576" s="14" t="n"/>
      <c r="C1576" s="14" t="n"/>
      <c r="D1576" s="14">
        <f>IF(C1576="","",IFERROR(VLOOKUP(C1576,Listas!$A$6:$B$45,2,FALSE),"Conta não cadastrada"))</f>
        <v/>
      </c>
      <c r="E1576" s="15" t="n"/>
    </row>
    <row r="1577">
      <c r="A1577" s="13" t="n"/>
      <c r="B1577" s="14" t="n"/>
      <c r="C1577" s="14" t="n"/>
      <c r="D1577" s="14">
        <f>IF(C1577="","",IFERROR(VLOOKUP(C1577,Listas!$A$6:$B$45,2,FALSE),"Conta não cadastrada"))</f>
        <v/>
      </c>
      <c r="E1577" s="15" t="n"/>
    </row>
    <row r="1578">
      <c r="A1578" s="13" t="n"/>
      <c r="B1578" s="14" t="n"/>
      <c r="C1578" s="14" t="n"/>
      <c r="D1578" s="14">
        <f>IF(C1578="","",IFERROR(VLOOKUP(C1578,Listas!$A$6:$B$45,2,FALSE),"Conta não cadastrada"))</f>
        <v/>
      </c>
      <c r="E1578" s="15" t="n"/>
    </row>
    <row r="1579">
      <c r="A1579" s="13" t="n"/>
      <c r="B1579" s="14" t="n"/>
      <c r="C1579" s="14" t="n"/>
      <c r="D1579" s="14">
        <f>IF(C1579="","",IFERROR(VLOOKUP(C1579,Listas!$A$6:$B$45,2,FALSE),"Conta não cadastrada"))</f>
        <v/>
      </c>
      <c r="E1579" s="15" t="n"/>
    </row>
    <row r="1580">
      <c r="A1580" s="13" t="n"/>
      <c r="B1580" s="14" t="n"/>
      <c r="C1580" s="14" t="n"/>
      <c r="D1580" s="14">
        <f>IF(C1580="","",IFERROR(VLOOKUP(C1580,Listas!$A$6:$B$45,2,FALSE),"Conta não cadastrada"))</f>
        <v/>
      </c>
      <c r="E1580" s="15" t="n"/>
    </row>
    <row r="1581">
      <c r="A1581" s="13" t="n"/>
      <c r="B1581" s="14" t="n"/>
      <c r="C1581" s="14" t="n"/>
      <c r="D1581" s="14">
        <f>IF(C1581="","",IFERROR(VLOOKUP(C1581,Listas!$A$6:$B$45,2,FALSE),"Conta não cadastrada"))</f>
        <v/>
      </c>
      <c r="E1581" s="15" t="n"/>
    </row>
    <row r="1582">
      <c r="A1582" s="13" t="n"/>
      <c r="B1582" s="14" t="n"/>
      <c r="C1582" s="14" t="n"/>
      <c r="D1582" s="14">
        <f>IF(C1582="","",IFERROR(VLOOKUP(C1582,Listas!$A$6:$B$45,2,FALSE),"Conta não cadastrada"))</f>
        <v/>
      </c>
      <c r="E1582" s="15" t="n"/>
    </row>
    <row r="1583">
      <c r="A1583" s="13" t="n"/>
      <c r="B1583" s="14" t="n"/>
      <c r="C1583" s="14" t="n"/>
      <c r="D1583" s="14">
        <f>IF(C1583="","",IFERROR(VLOOKUP(C1583,Listas!$A$6:$B$45,2,FALSE),"Conta não cadastrada"))</f>
        <v/>
      </c>
      <c r="E1583" s="15" t="n"/>
    </row>
    <row r="1584">
      <c r="A1584" s="13" t="n"/>
      <c r="B1584" s="14" t="n"/>
      <c r="C1584" s="14" t="n"/>
      <c r="D1584" s="14">
        <f>IF(C1584="","",IFERROR(VLOOKUP(C1584,Listas!$A$6:$B$45,2,FALSE),"Conta não cadastrada"))</f>
        <v/>
      </c>
      <c r="E1584" s="15" t="n"/>
    </row>
    <row r="1585">
      <c r="A1585" s="13" t="n"/>
      <c r="B1585" s="14" t="n"/>
      <c r="C1585" s="14" t="n"/>
      <c r="D1585" s="14">
        <f>IF(C1585="","",IFERROR(VLOOKUP(C1585,Listas!$A$6:$B$45,2,FALSE),"Conta não cadastrada"))</f>
        <v/>
      </c>
      <c r="E1585" s="15" t="n"/>
    </row>
    <row r="1586">
      <c r="A1586" s="13" t="n"/>
      <c r="B1586" s="14" t="n"/>
      <c r="C1586" s="14" t="n"/>
      <c r="D1586" s="14">
        <f>IF(C1586="","",IFERROR(VLOOKUP(C1586,Listas!$A$6:$B$45,2,FALSE),"Conta não cadastrada"))</f>
        <v/>
      </c>
      <c r="E1586" s="15" t="n"/>
    </row>
    <row r="1587">
      <c r="A1587" s="13" t="n"/>
      <c r="B1587" s="14" t="n"/>
      <c r="C1587" s="14" t="n"/>
      <c r="D1587" s="14">
        <f>IF(C1587="","",IFERROR(VLOOKUP(C1587,Listas!$A$6:$B$45,2,FALSE),"Conta não cadastrada"))</f>
        <v/>
      </c>
      <c r="E1587" s="15" t="n"/>
    </row>
    <row r="1588">
      <c r="A1588" s="13" t="n"/>
      <c r="B1588" s="14" t="n"/>
      <c r="C1588" s="14" t="n"/>
      <c r="D1588" s="14">
        <f>IF(C1588="","",IFERROR(VLOOKUP(C1588,Listas!$A$6:$B$45,2,FALSE),"Conta não cadastrada"))</f>
        <v/>
      </c>
      <c r="E1588" s="15" t="n"/>
    </row>
    <row r="1589">
      <c r="A1589" s="13" t="n"/>
      <c r="B1589" s="14" t="n"/>
      <c r="C1589" s="14" t="n"/>
      <c r="D1589" s="14">
        <f>IF(C1589="","",IFERROR(VLOOKUP(C1589,Listas!$A$6:$B$45,2,FALSE),"Conta não cadastrada"))</f>
        <v/>
      </c>
      <c r="E1589" s="15" t="n"/>
    </row>
    <row r="1590">
      <c r="A1590" s="13" t="n"/>
      <c r="B1590" s="14" t="n"/>
      <c r="C1590" s="14" t="n"/>
      <c r="D1590" s="14">
        <f>IF(C1590="","",IFERROR(VLOOKUP(C1590,Listas!$A$6:$B$45,2,FALSE),"Conta não cadastrada"))</f>
        <v/>
      </c>
      <c r="E1590" s="15" t="n"/>
    </row>
    <row r="1591">
      <c r="A1591" s="13" t="n"/>
      <c r="B1591" s="14" t="n"/>
      <c r="C1591" s="14" t="n"/>
      <c r="D1591" s="14">
        <f>IF(C1591="","",IFERROR(VLOOKUP(C1591,Listas!$A$6:$B$45,2,FALSE),"Conta não cadastrada"))</f>
        <v/>
      </c>
      <c r="E1591" s="15" t="n"/>
    </row>
    <row r="1592">
      <c r="A1592" s="13" t="n"/>
      <c r="B1592" s="14" t="n"/>
      <c r="C1592" s="14" t="n"/>
      <c r="D1592" s="14">
        <f>IF(C1592="","",IFERROR(VLOOKUP(C1592,Listas!$A$6:$B$45,2,FALSE),"Conta não cadastrada"))</f>
        <v/>
      </c>
      <c r="E1592" s="15" t="n"/>
    </row>
    <row r="1593">
      <c r="A1593" s="13" t="n"/>
      <c r="B1593" s="14" t="n"/>
      <c r="C1593" s="14" t="n"/>
      <c r="D1593" s="14">
        <f>IF(C1593="","",IFERROR(VLOOKUP(C1593,Listas!$A$6:$B$45,2,FALSE),"Conta não cadastrada"))</f>
        <v/>
      </c>
      <c r="E1593" s="15" t="n"/>
    </row>
    <row r="1594">
      <c r="A1594" s="13" t="n"/>
      <c r="B1594" s="14" t="n"/>
      <c r="C1594" s="14" t="n"/>
      <c r="D1594" s="14">
        <f>IF(C1594="","",IFERROR(VLOOKUP(C1594,Listas!$A$6:$B$45,2,FALSE),"Conta não cadastrada"))</f>
        <v/>
      </c>
      <c r="E1594" s="15" t="n"/>
    </row>
    <row r="1595">
      <c r="A1595" s="13" t="n"/>
      <c r="B1595" s="14" t="n"/>
      <c r="C1595" s="14" t="n"/>
      <c r="D1595" s="14">
        <f>IF(C1595="","",IFERROR(VLOOKUP(C1595,Listas!$A$6:$B$45,2,FALSE),"Conta não cadastrada"))</f>
        <v/>
      </c>
      <c r="E1595" s="15" t="n"/>
    </row>
    <row r="1596">
      <c r="A1596" s="13" t="n"/>
      <c r="B1596" s="14" t="n"/>
      <c r="C1596" s="14" t="n"/>
      <c r="D1596" s="14">
        <f>IF(C1596="","",IFERROR(VLOOKUP(C1596,Listas!$A$6:$B$45,2,FALSE),"Conta não cadastrada"))</f>
        <v/>
      </c>
      <c r="E1596" s="15" t="n"/>
    </row>
    <row r="1597">
      <c r="A1597" s="13" t="n"/>
      <c r="B1597" s="14" t="n"/>
      <c r="C1597" s="14" t="n"/>
      <c r="D1597" s="14">
        <f>IF(C1597="","",IFERROR(VLOOKUP(C1597,Listas!$A$6:$B$45,2,FALSE),"Conta não cadastrada"))</f>
        <v/>
      </c>
      <c r="E1597" s="15" t="n"/>
    </row>
    <row r="1598">
      <c r="A1598" s="13" t="n"/>
      <c r="B1598" s="14" t="n"/>
      <c r="C1598" s="14" t="n"/>
      <c r="D1598" s="14">
        <f>IF(C1598="","",IFERROR(VLOOKUP(C1598,Listas!$A$6:$B$45,2,FALSE),"Conta não cadastrada"))</f>
        <v/>
      </c>
      <c r="E1598" s="15" t="n"/>
    </row>
    <row r="1599">
      <c r="A1599" s="13" t="n"/>
      <c r="B1599" s="14" t="n"/>
      <c r="C1599" s="14" t="n"/>
      <c r="D1599" s="14">
        <f>IF(C1599="","",IFERROR(VLOOKUP(C1599,Listas!$A$6:$B$45,2,FALSE),"Conta não cadastrada"))</f>
        <v/>
      </c>
      <c r="E1599" s="15" t="n"/>
    </row>
    <row r="1600">
      <c r="A1600" s="13" t="n"/>
      <c r="B1600" s="14" t="n"/>
      <c r="C1600" s="14" t="n"/>
      <c r="D1600" s="14">
        <f>IF(C1600="","",IFERROR(VLOOKUP(C1600,Listas!$A$6:$B$45,2,FALSE),"Conta não cadastrada"))</f>
        <v/>
      </c>
      <c r="E1600" s="15" t="n"/>
    </row>
    <row r="1601">
      <c r="A1601" s="13" t="n"/>
      <c r="B1601" s="14" t="n"/>
      <c r="C1601" s="14" t="n"/>
      <c r="D1601" s="14">
        <f>IF(C1601="","",IFERROR(VLOOKUP(C1601,Listas!$A$6:$B$45,2,FALSE),"Conta não cadastrada"))</f>
        <v/>
      </c>
      <c r="E1601" s="15" t="n"/>
    </row>
    <row r="1602">
      <c r="A1602" s="13" t="n"/>
      <c r="B1602" s="14" t="n"/>
      <c r="C1602" s="14" t="n"/>
      <c r="D1602" s="14">
        <f>IF(C1602="","",IFERROR(VLOOKUP(C1602,Listas!$A$6:$B$45,2,FALSE),"Conta não cadastrada"))</f>
        <v/>
      </c>
      <c r="E1602" s="15" t="n"/>
    </row>
    <row r="1603">
      <c r="A1603" s="13" t="n"/>
      <c r="B1603" s="14" t="n"/>
      <c r="C1603" s="14" t="n"/>
      <c r="D1603" s="14">
        <f>IF(C1603="","",IFERROR(VLOOKUP(C1603,Listas!$A$6:$B$45,2,FALSE),"Conta não cadastrada"))</f>
        <v/>
      </c>
      <c r="E1603" s="15" t="n"/>
    </row>
    <row r="1604">
      <c r="A1604" s="13" t="n"/>
      <c r="B1604" s="14" t="n"/>
      <c r="C1604" s="14" t="n"/>
      <c r="D1604" s="14">
        <f>IF(C1604="","",IFERROR(VLOOKUP(C1604,Listas!$A$6:$B$45,2,FALSE),"Conta não cadastrada"))</f>
        <v/>
      </c>
      <c r="E1604" s="15" t="n"/>
    </row>
    <row r="1605">
      <c r="A1605" s="13" t="n"/>
      <c r="B1605" s="14" t="n"/>
      <c r="C1605" s="14" t="n"/>
      <c r="D1605" s="14">
        <f>IF(C1605="","",IFERROR(VLOOKUP(C1605,Listas!$A$6:$B$45,2,FALSE),"Conta não cadastrada"))</f>
        <v/>
      </c>
      <c r="E1605" s="15" t="n"/>
    </row>
    <row r="1606">
      <c r="A1606" s="13" t="n"/>
      <c r="B1606" s="14" t="n"/>
      <c r="C1606" s="14" t="n"/>
      <c r="D1606" s="14">
        <f>IF(C1606="","",IFERROR(VLOOKUP(C1606,Listas!$A$6:$B$45,2,FALSE),"Conta não cadastrada"))</f>
        <v/>
      </c>
      <c r="E1606" s="15" t="n"/>
    </row>
    <row r="1607">
      <c r="A1607" s="13" t="n"/>
      <c r="B1607" s="14" t="n"/>
      <c r="C1607" s="14" t="n"/>
      <c r="D1607" s="14">
        <f>IF(C1607="","",IFERROR(VLOOKUP(C1607,Listas!$A$6:$B$45,2,FALSE),"Conta não cadastrada"))</f>
        <v/>
      </c>
      <c r="E1607" s="15" t="n"/>
    </row>
    <row r="1608">
      <c r="A1608" s="13" t="n"/>
      <c r="B1608" s="14" t="n"/>
      <c r="C1608" s="14" t="n"/>
      <c r="D1608" s="14">
        <f>IF(C1608="","",IFERROR(VLOOKUP(C1608,Listas!$A$6:$B$45,2,FALSE),"Conta não cadastrada"))</f>
        <v/>
      </c>
      <c r="E1608" s="15" t="n"/>
    </row>
    <row r="1609">
      <c r="A1609" s="13" t="n"/>
      <c r="B1609" s="14" t="n"/>
      <c r="C1609" s="14" t="n"/>
      <c r="D1609" s="14">
        <f>IF(C1609="","",IFERROR(VLOOKUP(C1609,Listas!$A$6:$B$45,2,FALSE),"Conta não cadastrada"))</f>
        <v/>
      </c>
      <c r="E1609" s="15" t="n"/>
    </row>
    <row r="1610">
      <c r="A1610" s="13" t="n"/>
      <c r="B1610" s="14" t="n"/>
      <c r="C1610" s="14" t="n"/>
      <c r="D1610" s="14">
        <f>IF(C1610="","",IFERROR(VLOOKUP(C1610,Listas!$A$6:$B$45,2,FALSE),"Conta não cadastrada"))</f>
        <v/>
      </c>
      <c r="E1610" s="15" t="n"/>
    </row>
    <row r="1611">
      <c r="A1611" s="13" t="n"/>
      <c r="B1611" s="14" t="n"/>
      <c r="C1611" s="14" t="n"/>
      <c r="D1611" s="14">
        <f>IF(C1611="","",IFERROR(VLOOKUP(C1611,Listas!$A$6:$B$45,2,FALSE),"Conta não cadastrada"))</f>
        <v/>
      </c>
      <c r="E1611" s="15" t="n"/>
    </row>
    <row r="1612">
      <c r="A1612" s="13" t="n"/>
      <c r="B1612" s="14" t="n"/>
      <c r="C1612" s="14" t="n"/>
      <c r="D1612" s="14">
        <f>IF(C1612="","",IFERROR(VLOOKUP(C1612,Listas!$A$6:$B$45,2,FALSE),"Conta não cadastrada"))</f>
        <v/>
      </c>
      <c r="E1612" s="15" t="n"/>
    </row>
    <row r="1613">
      <c r="A1613" s="13" t="n"/>
      <c r="B1613" s="14" t="n"/>
      <c r="C1613" s="14" t="n"/>
      <c r="D1613" s="14">
        <f>IF(C1613="","",IFERROR(VLOOKUP(C1613,Listas!$A$6:$B$45,2,FALSE),"Conta não cadastrada"))</f>
        <v/>
      </c>
      <c r="E1613" s="15" t="n"/>
    </row>
    <row r="1614">
      <c r="A1614" s="13" t="n"/>
      <c r="B1614" s="14" t="n"/>
      <c r="C1614" s="14" t="n"/>
      <c r="D1614" s="14">
        <f>IF(C1614="","",IFERROR(VLOOKUP(C1614,Listas!$A$6:$B$45,2,FALSE),"Conta não cadastrada"))</f>
        <v/>
      </c>
      <c r="E1614" s="15" t="n"/>
    </row>
    <row r="1615">
      <c r="A1615" s="13" t="n"/>
      <c r="B1615" s="14" t="n"/>
      <c r="C1615" s="14" t="n"/>
      <c r="D1615" s="14">
        <f>IF(C1615="","",IFERROR(VLOOKUP(C1615,Listas!$A$6:$B$45,2,FALSE),"Conta não cadastrada"))</f>
        <v/>
      </c>
      <c r="E1615" s="15" t="n"/>
    </row>
    <row r="1616">
      <c r="A1616" s="13" t="n"/>
      <c r="B1616" s="14" t="n"/>
      <c r="C1616" s="14" t="n"/>
      <c r="D1616" s="14">
        <f>IF(C1616="","",IFERROR(VLOOKUP(C1616,Listas!$A$6:$B$45,2,FALSE),"Conta não cadastrada"))</f>
        <v/>
      </c>
      <c r="E1616" s="15" t="n"/>
    </row>
    <row r="1617">
      <c r="A1617" s="13" t="n"/>
      <c r="B1617" s="14" t="n"/>
      <c r="C1617" s="14" t="n"/>
      <c r="D1617" s="14">
        <f>IF(C1617="","",IFERROR(VLOOKUP(C1617,Listas!$A$6:$B$45,2,FALSE),"Conta não cadastrada"))</f>
        <v/>
      </c>
      <c r="E1617" s="15" t="n"/>
    </row>
    <row r="1618">
      <c r="A1618" s="13" t="n"/>
      <c r="B1618" s="14" t="n"/>
      <c r="C1618" s="14" t="n"/>
      <c r="D1618" s="14">
        <f>IF(C1618="","",IFERROR(VLOOKUP(C1618,Listas!$A$6:$B$45,2,FALSE),"Conta não cadastrada"))</f>
        <v/>
      </c>
      <c r="E1618" s="15" t="n"/>
    </row>
    <row r="1619">
      <c r="A1619" s="13" t="n"/>
      <c r="B1619" s="14" t="n"/>
      <c r="C1619" s="14" t="n"/>
      <c r="D1619" s="14">
        <f>IF(C1619="","",IFERROR(VLOOKUP(C1619,Listas!$A$6:$B$45,2,FALSE),"Conta não cadastrada"))</f>
        <v/>
      </c>
      <c r="E1619" s="15" t="n"/>
    </row>
    <row r="1620">
      <c r="A1620" s="13" t="n"/>
      <c r="B1620" s="14" t="n"/>
      <c r="C1620" s="14" t="n"/>
      <c r="D1620" s="14">
        <f>IF(C1620="","",IFERROR(VLOOKUP(C1620,Listas!$A$6:$B$45,2,FALSE),"Conta não cadastrada"))</f>
        <v/>
      </c>
      <c r="E1620" s="15" t="n"/>
    </row>
    <row r="1621">
      <c r="A1621" s="13" t="n"/>
      <c r="B1621" s="14" t="n"/>
      <c r="C1621" s="14" t="n"/>
      <c r="D1621" s="14">
        <f>IF(C1621="","",IFERROR(VLOOKUP(C1621,Listas!$A$6:$B$45,2,FALSE),"Conta não cadastrada"))</f>
        <v/>
      </c>
      <c r="E1621" s="15" t="n"/>
    </row>
    <row r="1622">
      <c r="A1622" s="13" t="n"/>
      <c r="B1622" s="14" t="n"/>
      <c r="C1622" s="14" t="n"/>
      <c r="D1622" s="14">
        <f>IF(C1622="","",IFERROR(VLOOKUP(C1622,Listas!$A$6:$B$45,2,FALSE),"Conta não cadastrada"))</f>
        <v/>
      </c>
      <c r="E1622" s="15" t="n"/>
    </row>
    <row r="1623">
      <c r="A1623" s="13" t="n"/>
      <c r="B1623" s="14" t="n"/>
      <c r="C1623" s="14" t="n"/>
      <c r="D1623" s="14">
        <f>IF(C1623="","",IFERROR(VLOOKUP(C1623,Listas!$A$6:$B$45,2,FALSE),"Conta não cadastrada"))</f>
        <v/>
      </c>
      <c r="E1623" s="15" t="n"/>
    </row>
    <row r="1624">
      <c r="A1624" s="13" t="n"/>
      <c r="B1624" s="14" t="n"/>
      <c r="C1624" s="14" t="n"/>
      <c r="D1624" s="14">
        <f>IF(C1624="","",IFERROR(VLOOKUP(C1624,Listas!$A$6:$B$45,2,FALSE),"Conta não cadastrada"))</f>
        <v/>
      </c>
      <c r="E1624" s="15" t="n"/>
    </row>
    <row r="1625">
      <c r="A1625" s="13" t="n"/>
      <c r="B1625" s="14" t="n"/>
      <c r="C1625" s="14" t="n"/>
      <c r="D1625" s="14">
        <f>IF(C1625="","",IFERROR(VLOOKUP(C1625,Listas!$A$6:$B$45,2,FALSE),"Conta não cadastrada"))</f>
        <v/>
      </c>
      <c r="E1625" s="15" t="n"/>
    </row>
    <row r="1626">
      <c r="A1626" s="13" t="n"/>
      <c r="B1626" s="14" t="n"/>
      <c r="C1626" s="14" t="n"/>
      <c r="D1626" s="14">
        <f>IF(C1626="","",IFERROR(VLOOKUP(C1626,Listas!$A$6:$B$45,2,FALSE),"Conta não cadastrada"))</f>
        <v/>
      </c>
      <c r="E1626" s="15" t="n"/>
    </row>
    <row r="1627">
      <c r="A1627" s="13" t="n"/>
      <c r="B1627" s="14" t="n"/>
      <c r="C1627" s="14" t="n"/>
      <c r="D1627" s="14">
        <f>IF(C1627="","",IFERROR(VLOOKUP(C1627,Listas!$A$6:$B$45,2,FALSE),"Conta não cadastrada"))</f>
        <v/>
      </c>
      <c r="E1627" s="15" t="n"/>
    </row>
    <row r="1628">
      <c r="A1628" s="13" t="n"/>
      <c r="B1628" s="14" t="n"/>
      <c r="C1628" s="14" t="n"/>
      <c r="D1628" s="14">
        <f>IF(C1628="","",IFERROR(VLOOKUP(C1628,Listas!$A$6:$B$45,2,FALSE),"Conta não cadastrada"))</f>
        <v/>
      </c>
      <c r="E1628" s="15" t="n"/>
    </row>
    <row r="1629">
      <c r="A1629" s="13" t="n"/>
      <c r="B1629" s="14" t="n"/>
      <c r="C1629" s="14" t="n"/>
      <c r="D1629" s="14">
        <f>IF(C1629="","",IFERROR(VLOOKUP(C1629,Listas!$A$6:$B$45,2,FALSE),"Conta não cadastrada"))</f>
        <v/>
      </c>
      <c r="E1629" s="15" t="n"/>
    </row>
    <row r="1630">
      <c r="A1630" s="13" t="n"/>
      <c r="B1630" s="14" t="n"/>
      <c r="C1630" s="14" t="n"/>
      <c r="D1630" s="14">
        <f>IF(C1630="","",IFERROR(VLOOKUP(C1630,Listas!$A$6:$B$45,2,FALSE),"Conta não cadastrada"))</f>
        <v/>
      </c>
      <c r="E1630" s="15" t="n"/>
    </row>
    <row r="1631">
      <c r="A1631" s="13" t="n"/>
      <c r="B1631" s="14" t="n"/>
      <c r="C1631" s="14" t="n"/>
      <c r="D1631" s="14">
        <f>IF(C1631="","",IFERROR(VLOOKUP(C1631,Listas!$A$6:$B$45,2,FALSE),"Conta não cadastrada"))</f>
        <v/>
      </c>
      <c r="E1631" s="15" t="n"/>
    </row>
    <row r="1632">
      <c r="A1632" s="13" t="n"/>
      <c r="B1632" s="14" t="n"/>
      <c r="C1632" s="14" t="n"/>
      <c r="D1632" s="14">
        <f>IF(C1632="","",IFERROR(VLOOKUP(C1632,Listas!$A$6:$B$45,2,FALSE),"Conta não cadastrada"))</f>
        <v/>
      </c>
      <c r="E1632" s="15" t="n"/>
    </row>
    <row r="1633">
      <c r="A1633" s="13" t="n"/>
      <c r="B1633" s="14" t="n"/>
      <c r="C1633" s="14" t="n"/>
      <c r="D1633" s="14">
        <f>IF(C1633="","",IFERROR(VLOOKUP(C1633,Listas!$A$6:$B$45,2,FALSE),"Conta não cadastrada"))</f>
        <v/>
      </c>
      <c r="E1633" s="15" t="n"/>
    </row>
    <row r="1634">
      <c r="A1634" s="13" t="n"/>
      <c r="B1634" s="14" t="n"/>
      <c r="C1634" s="14" t="n"/>
      <c r="D1634" s="14">
        <f>IF(C1634="","",IFERROR(VLOOKUP(C1634,Listas!$A$6:$B$45,2,FALSE),"Conta não cadastrada"))</f>
        <v/>
      </c>
      <c r="E1634" s="15" t="n"/>
    </row>
    <row r="1635">
      <c r="A1635" s="13" t="n"/>
      <c r="B1635" s="14" t="n"/>
      <c r="C1635" s="14" t="n"/>
      <c r="D1635" s="14">
        <f>IF(C1635="","",IFERROR(VLOOKUP(C1635,Listas!$A$6:$B$45,2,FALSE),"Conta não cadastrada"))</f>
        <v/>
      </c>
      <c r="E1635" s="15" t="n"/>
    </row>
    <row r="1636">
      <c r="A1636" s="13" t="n"/>
      <c r="B1636" s="14" t="n"/>
      <c r="C1636" s="14" t="n"/>
      <c r="D1636" s="14">
        <f>IF(C1636="","",IFERROR(VLOOKUP(C1636,Listas!$A$6:$B$45,2,FALSE),"Conta não cadastrada"))</f>
        <v/>
      </c>
      <c r="E1636" s="15" t="n"/>
    </row>
    <row r="1637">
      <c r="A1637" s="13" t="n"/>
      <c r="B1637" s="14" t="n"/>
      <c r="C1637" s="14" t="n"/>
      <c r="D1637" s="14">
        <f>IF(C1637="","",IFERROR(VLOOKUP(C1637,Listas!$A$6:$B$45,2,FALSE),"Conta não cadastrada"))</f>
        <v/>
      </c>
      <c r="E1637" s="15" t="n"/>
    </row>
    <row r="1638">
      <c r="A1638" s="13" t="n"/>
      <c r="B1638" s="14" t="n"/>
      <c r="C1638" s="14" t="n"/>
      <c r="D1638" s="14">
        <f>IF(C1638="","",IFERROR(VLOOKUP(C1638,Listas!$A$6:$B$45,2,FALSE),"Conta não cadastrada"))</f>
        <v/>
      </c>
      <c r="E1638" s="15" t="n"/>
    </row>
    <row r="1639">
      <c r="A1639" s="13" t="n"/>
      <c r="B1639" s="14" t="n"/>
      <c r="C1639" s="14" t="n"/>
      <c r="D1639" s="14">
        <f>IF(C1639="","",IFERROR(VLOOKUP(C1639,Listas!$A$6:$B$45,2,FALSE),"Conta não cadastrada"))</f>
        <v/>
      </c>
      <c r="E1639" s="15" t="n"/>
    </row>
    <row r="1640">
      <c r="A1640" s="13" t="n"/>
      <c r="B1640" s="14" t="n"/>
      <c r="C1640" s="14" t="n"/>
      <c r="D1640" s="14">
        <f>IF(C1640="","",IFERROR(VLOOKUP(C1640,Listas!$A$6:$B$45,2,FALSE),"Conta não cadastrada"))</f>
        <v/>
      </c>
      <c r="E1640" s="15" t="n"/>
    </row>
    <row r="1641">
      <c r="A1641" s="13" t="n"/>
      <c r="B1641" s="14" t="n"/>
      <c r="C1641" s="14" t="n"/>
      <c r="D1641" s="14">
        <f>IF(C1641="","",IFERROR(VLOOKUP(C1641,Listas!$A$6:$B$45,2,FALSE),"Conta não cadastrada"))</f>
        <v/>
      </c>
      <c r="E1641" s="15" t="n"/>
    </row>
    <row r="1642">
      <c r="A1642" s="13" t="n"/>
      <c r="B1642" s="14" t="n"/>
      <c r="C1642" s="14" t="n"/>
      <c r="D1642" s="14">
        <f>IF(C1642="","",IFERROR(VLOOKUP(C1642,Listas!$A$6:$B$45,2,FALSE),"Conta não cadastrada"))</f>
        <v/>
      </c>
      <c r="E1642" s="15" t="n"/>
    </row>
    <row r="1643">
      <c r="A1643" s="13" t="n"/>
      <c r="B1643" s="14" t="n"/>
      <c r="C1643" s="14" t="n"/>
      <c r="D1643" s="14">
        <f>IF(C1643="","",IFERROR(VLOOKUP(C1643,Listas!$A$6:$B$45,2,FALSE),"Conta não cadastrada"))</f>
        <v/>
      </c>
      <c r="E1643" s="15" t="n"/>
    </row>
    <row r="1644">
      <c r="A1644" s="13" t="n"/>
      <c r="B1644" s="14" t="n"/>
      <c r="C1644" s="14" t="n"/>
      <c r="D1644" s="14">
        <f>IF(C1644="","",IFERROR(VLOOKUP(C1644,Listas!$A$6:$B$45,2,FALSE),"Conta não cadastrada"))</f>
        <v/>
      </c>
      <c r="E1644" s="15" t="n"/>
    </row>
    <row r="1645">
      <c r="A1645" s="13" t="n"/>
      <c r="B1645" s="14" t="n"/>
      <c r="C1645" s="14" t="n"/>
      <c r="D1645" s="14">
        <f>IF(C1645="","",IFERROR(VLOOKUP(C1645,Listas!$A$6:$B$45,2,FALSE),"Conta não cadastrada"))</f>
        <v/>
      </c>
      <c r="E1645" s="15" t="n"/>
    </row>
    <row r="1646">
      <c r="A1646" s="13" t="n"/>
      <c r="B1646" s="14" t="n"/>
      <c r="C1646" s="14" t="n"/>
      <c r="D1646" s="14">
        <f>IF(C1646="","",IFERROR(VLOOKUP(C1646,Listas!$A$6:$B$45,2,FALSE),"Conta não cadastrada"))</f>
        <v/>
      </c>
      <c r="E1646" s="15" t="n"/>
    </row>
    <row r="1647">
      <c r="A1647" s="13" t="n"/>
      <c r="B1647" s="14" t="n"/>
      <c r="C1647" s="14" t="n"/>
      <c r="D1647" s="14">
        <f>IF(C1647="","",IFERROR(VLOOKUP(C1647,Listas!$A$6:$B$45,2,FALSE),"Conta não cadastrada"))</f>
        <v/>
      </c>
      <c r="E1647" s="15" t="n"/>
    </row>
    <row r="1648">
      <c r="A1648" s="13" t="n"/>
      <c r="B1648" s="14" t="n"/>
      <c r="C1648" s="14" t="n"/>
      <c r="D1648" s="14">
        <f>IF(C1648="","",IFERROR(VLOOKUP(C1648,Listas!$A$6:$B$45,2,FALSE),"Conta não cadastrada"))</f>
        <v/>
      </c>
      <c r="E1648" s="15" t="n"/>
    </row>
    <row r="1649">
      <c r="A1649" s="13" t="n"/>
      <c r="B1649" s="14" t="n"/>
      <c r="C1649" s="14" t="n"/>
      <c r="D1649" s="14">
        <f>IF(C1649="","",IFERROR(VLOOKUP(C1649,Listas!$A$6:$B$45,2,FALSE),"Conta não cadastrada"))</f>
        <v/>
      </c>
      <c r="E1649" s="15" t="n"/>
    </row>
    <row r="1650">
      <c r="A1650" s="13" t="n"/>
      <c r="B1650" s="14" t="n"/>
      <c r="C1650" s="14" t="n"/>
      <c r="D1650" s="14">
        <f>IF(C1650="","",IFERROR(VLOOKUP(C1650,Listas!$A$6:$B$45,2,FALSE),"Conta não cadastrada"))</f>
        <v/>
      </c>
      <c r="E1650" s="15" t="n"/>
    </row>
    <row r="1651">
      <c r="A1651" s="13" t="n"/>
      <c r="B1651" s="14" t="n"/>
      <c r="C1651" s="14" t="n"/>
      <c r="D1651" s="14">
        <f>IF(C1651="","",IFERROR(VLOOKUP(C1651,Listas!$A$6:$B$45,2,FALSE),"Conta não cadastrada"))</f>
        <v/>
      </c>
      <c r="E1651" s="15" t="n"/>
    </row>
    <row r="1652">
      <c r="A1652" s="13" t="n"/>
      <c r="B1652" s="14" t="n"/>
      <c r="C1652" s="14" t="n"/>
      <c r="D1652" s="14">
        <f>IF(C1652="","",IFERROR(VLOOKUP(C1652,Listas!$A$6:$B$45,2,FALSE),"Conta não cadastrada"))</f>
        <v/>
      </c>
      <c r="E1652" s="15" t="n"/>
    </row>
    <row r="1653">
      <c r="A1653" s="13" t="n"/>
      <c r="B1653" s="14" t="n"/>
      <c r="C1653" s="14" t="n"/>
      <c r="D1653" s="14">
        <f>IF(C1653="","",IFERROR(VLOOKUP(C1653,Listas!$A$6:$B$45,2,FALSE),"Conta não cadastrada"))</f>
        <v/>
      </c>
      <c r="E1653" s="15" t="n"/>
    </row>
    <row r="1654">
      <c r="A1654" s="13" t="n"/>
      <c r="B1654" s="14" t="n"/>
      <c r="C1654" s="14" t="n"/>
      <c r="D1654" s="14">
        <f>IF(C1654="","",IFERROR(VLOOKUP(C1654,Listas!$A$6:$B$45,2,FALSE),"Conta não cadastrada"))</f>
        <v/>
      </c>
      <c r="E1654" s="15" t="n"/>
    </row>
    <row r="1655">
      <c r="A1655" s="13" t="n"/>
      <c r="B1655" s="14" t="n"/>
      <c r="C1655" s="14" t="n"/>
      <c r="D1655" s="14">
        <f>IF(C1655="","",IFERROR(VLOOKUP(C1655,Listas!$A$6:$B$45,2,FALSE),"Conta não cadastrada"))</f>
        <v/>
      </c>
      <c r="E1655" s="15" t="n"/>
    </row>
    <row r="1656">
      <c r="A1656" s="13" t="n"/>
      <c r="B1656" s="14" t="n"/>
      <c r="C1656" s="14" t="n"/>
      <c r="D1656" s="14">
        <f>IF(C1656="","",IFERROR(VLOOKUP(C1656,Listas!$A$6:$B$45,2,FALSE),"Conta não cadastrada"))</f>
        <v/>
      </c>
      <c r="E1656" s="15" t="n"/>
    </row>
    <row r="1657">
      <c r="A1657" s="13" t="n"/>
      <c r="B1657" s="14" t="n"/>
      <c r="C1657" s="14" t="n"/>
      <c r="D1657" s="14">
        <f>IF(C1657="","",IFERROR(VLOOKUP(C1657,Listas!$A$6:$B$45,2,FALSE),"Conta não cadastrada"))</f>
        <v/>
      </c>
      <c r="E1657" s="15" t="n"/>
    </row>
    <row r="1658">
      <c r="A1658" s="13" t="n"/>
      <c r="B1658" s="14" t="n"/>
      <c r="C1658" s="14" t="n"/>
      <c r="D1658" s="14">
        <f>IF(C1658="","",IFERROR(VLOOKUP(C1658,Listas!$A$6:$B$45,2,FALSE),"Conta não cadastrada"))</f>
        <v/>
      </c>
      <c r="E1658" s="15" t="n"/>
    </row>
    <row r="1659">
      <c r="A1659" s="13" t="n"/>
      <c r="B1659" s="14" t="n"/>
      <c r="C1659" s="14" t="n"/>
      <c r="D1659" s="14">
        <f>IF(C1659="","",IFERROR(VLOOKUP(C1659,Listas!$A$6:$B$45,2,FALSE),"Conta não cadastrada"))</f>
        <v/>
      </c>
      <c r="E1659" s="15" t="n"/>
    </row>
    <row r="1660">
      <c r="A1660" s="13" t="n"/>
      <c r="B1660" s="14" t="n"/>
      <c r="C1660" s="14" t="n"/>
      <c r="D1660" s="14">
        <f>IF(C1660="","",IFERROR(VLOOKUP(C1660,Listas!$A$6:$B$45,2,FALSE),"Conta não cadastrada"))</f>
        <v/>
      </c>
      <c r="E1660" s="15" t="n"/>
    </row>
    <row r="1661">
      <c r="A1661" s="13" t="n"/>
      <c r="B1661" s="14" t="n"/>
      <c r="C1661" s="14" t="n"/>
      <c r="D1661" s="14">
        <f>IF(C1661="","",IFERROR(VLOOKUP(C1661,Listas!$A$6:$B$45,2,FALSE),"Conta não cadastrada"))</f>
        <v/>
      </c>
      <c r="E1661" s="15" t="n"/>
    </row>
    <row r="1662">
      <c r="A1662" s="13" t="n"/>
      <c r="B1662" s="14" t="n"/>
      <c r="C1662" s="14" t="n"/>
      <c r="D1662" s="14">
        <f>IF(C1662="","",IFERROR(VLOOKUP(C1662,Listas!$A$6:$B$45,2,FALSE),"Conta não cadastrada"))</f>
        <v/>
      </c>
      <c r="E1662" s="15" t="n"/>
    </row>
    <row r="1663">
      <c r="A1663" s="13" t="n"/>
      <c r="B1663" s="14" t="n"/>
      <c r="C1663" s="14" t="n"/>
      <c r="D1663" s="14">
        <f>IF(C1663="","",IFERROR(VLOOKUP(C1663,Listas!$A$6:$B$45,2,FALSE),"Conta não cadastrada"))</f>
        <v/>
      </c>
      <c r="E1663" s="15" t="n"/>
    </row>
    <row r="1664">
      <c r="A1664" s="13" t="n"/>
      <c r="B1664" s="14" t="n"/>
      <c r="C1664" s="14" t="n"/>
      <c r="D1664" s="14">
        <f>IF(C1664="","",IFERROR(VLOOKUP(C1664,Listas!$A$6:$B$45,2,FALSE),"Conta não cadastrada"))</f>
        <v/>
      </c>
      <c r="E1664" s="15" t="n"/>
    </row>
    <row r="1665">
      <c r="A1665" s="13" t="n"/>
      <c r="B1665" s="14" t="n"/>
      <c r="C1665" s="14" t="n"/>
      <c r="D1665" s="14">
        <f>IF(C1665="","",IFERROR(VLOOKUP(C1665,Listas!$A$6:$B$45,2,FALSE),"Conta não cadastrada"))</f>
        <v/>
      </c>
      <c r="E1665" s="15" t="n"/>
    </row>
    <row r="1666">
      <c r="A1666" s="13" t="n"/>
      <c r="B1666" s="14" t="n"/>
      <c r="C1666" s="14" t="n"/>
      <c r="D1666" s="14">
        <f>IF(C1666="","",IFERROR(VLOOKUP(C1666,Listas!$A$6:$B$45,2,FALSE),"Conta não cadastrada"))</f>
        <v/>
      </c>
      <c r="E1666" s="15" t="n"/>
    </row>
    <row r="1667">
      <c r="A1667" s="13" t="n"/>
      <c r="B1667" s="14" t="n"/>
      <c r="C1667" s="14" t="n"/>
      <c r="D1667" s="14">
        <f>IF(C1667="","",IFERROR(VLOOKUP(C1667,Listas!$A$6:$B$45,2,FALSE),"Conta não cadastrada"))</f>
        <v/>
      </c>
      <c r="E1667" s="15" t="n"/>
    </row>
    <row r="1668">
      <c r="A1668" s="13" t="n"/>
      <c r="B1668" s="14" t="n"/>
      <c r="C1668" s="14" t="n"/>
      <c r="D1668" s="14">
        <f>IF(C1668="","",IFERROR(VLOOKUP(C1668,Listas!$A$6:$B$45,2,FALSE),"Conta não cadastrada"))</f>
        <v/>
      </c>
      <c r="E1668" s="15" t="n"/>
    </row>
    <row r="1669">
      <c r="A1669" s="13" t="n"/>
      <c r="B1669" s="14" t="n"/>
      <c r="C1669" s="14" t="n"/>
      <c r="D1669" s="14">
        <f>IF(C1669="","",IFERROR(VLOOKUP(C1669,Listas!$A$6:$B$45,2,FALSE),"Conta não cadastrada"))</f>
        <v/>
      </c>
      <c r="E1669" s="15" t="n"/>
    </row>
    <row r="1670">
      <c r="A1670" s="13" t="n"/>
      <c r="B1670" s="14" t="n"/>
      <c r="C1670" s="14" t="n"/>
      <c r="D1670" s="14">
        <f>IF(C1670="","",IFERROR(VLOOKUP(C1670,Listas!$A$6:$B$45,2,FALSE),"Conta não cadastrada"))</f>
        <v/>
      </c>
      <c r="E1670" s="15" t="n"/>
    </row>
    <row r="1671">
      <c r="A1671" s="13" t="n"/>
      <c r="B1671" s="14" t="n"/>
      <c r="C1671" s="14" t="n"/>
      <c r="D1671" s="14">
        <f>IF(C1671="","",IFERROR(VLOOKUP(C1671,Listas!$A$6:$B$45,2,FALSE),"Conta não cadastrada"))</f>
        <v/>
      </c>
      <c r="E1671" s="15" t="n"/>
    </row>
    <row r="1672">
      <c r="A1672" s="13" t="n"/>
      <c r="B1672" s="14" t="n"/>
      <c r="C1672" s="14" t="n"/>
      <c r="D1672" s="14">
        <f>IF(C1672="","",IFERROR(VLOOKUP(C1672,Listas!$A$6:$B$45,2,FALSE),"Conta não cadastrada"))</f>
        <v/>
      </c>
      <c r="E1672" s="15" t="n"/>
    </row>
    <row r="1673">
      <c r="A1673" s="13" t="n"/>
      <c r="B1673" s="14" t="n"/>
      <c r="C1673" s="14" t="n"/>
      <c r="D1673" s="14">
        <f>IF(C1673="","",IFERROR(VLOOKUP(C1673,Listas!$A$6:$B$45,2,FALSE),"Conta não cadastrada"))</f>
        <v/>
      </c>
      <c r="E1673" s="15" t="n"/>
    </row>
    <row r="1674">
      <c r="A1674" s="13" t="n"/>
      <c r="B1674" s="14" t="n"/>
      <c r="C1674" s="14" t="n"/>
      <c r="D1674" s="14">
        <f>IF(C1674="","",IFERROR(VLOOKUP(C1674,Listas!$A$6:$B$45,2,FALSE),"Conta não cadastrada"))</f>
        <v/>
      </c>
      <c r="E1674" s="15" t="n"/>
    </row>
    <row r="1675">
      <c r="A1675" s="13" t="n"/>
      <c r="B1675" s="14" t="n"/>
      <c r="C1675" s="14" t="n"/>
      <c r="D1675" s="14">
        <f>IF(C1675="","",IFERROR(VLOOKUP(C1675,Listas!$A$6:$B$45,2,FALSE),"Conta não cadastrada"))</f>
        <v/>
      </c>
      <c r="E1675" s="15" t="n"/>
    </row>
    <row r="1676">
      <c r="A1676" s="13" t="n"/>
      <c r="B1676" s="14" t="n"/>
      <c r="C1676" s="14" t="n"/>
      <c r="D1676" s="14">
        <f>IF(C1676="","",IFERROR(VLOOKUP(C1676,Listas!$A$6:$B$45,2,FALSE),"Conta não cadastrada"))</f>
        <v/>
      </c>
      <c r="E1676" s="15" t="n"/>
    </row>
    <row r="1677">
      <c r="A1677" s="13" t="n"/>
      <c r="B1677" s="14" t="n"/>
      <c r="C1677" s="14" t="n"/>
      <c r="D1677" s="14">
        <f>IF(C1677="","",IFERROR(VLOOKUP(C1677,Listas!$A$6:$B$45,2,FALSE),"Conta não cadastrada"))</f>
        <v/>
      </c>
      <c r="E1677" s="15" t="n"/>
    </row>
    <row r="1678">
      <c r="A1678" s="13" t="n"/>
      <c r="B1678" s="14" t="n"/>
      <c r="C1678" s="14" t="n"/>
      <c r="D1678" s="14">
        <f>IF(C1678="","",IFERROR(VLOOKUP(C1678,Listas!$A$6:$B$45,2,FALSE),"Conta não cadastrada"))</f>
        <v/>
      </c>
      <c r="E1678" s="15" t="n"/>
    </row>
    <row r="1679">
      <c r="A1679" s="13" t="n"/>
      <c r="B1679" s="14" t="n"/>
      <c r="C1679" s="14" t="n"/>
      <c r="D1679" s="14">
        <f>IF(C1679="","",IFERROR(VLOOKUP(C1679,Listas!$A$6:$B$45,2,FALSE),"Conta não cadastrada"))</f>
        <v/>
      </c>
      <c r="E1679" s="15" t="n"/>
    </row>
    <row r="1680">
      <c r="A1680" s="13" t="n"/>
      <c r="B1680" s="14" t="n"/>
      <c r="C1680" s="14" t="n"/>
      <c r="D1680" s="14">
        <f>IF(C1680="","",IFERROR(VLOOKUP(C1680,Listas!$A$6:$B$45,2,FALSE),"Conta não cadastrada"))</f>
        <v/>
      </c>
      <c r="E1680" s="15" t="n"/>
    </row>
    <row r="1681">
      <c r="A1681" s="13" t="n"/>
      <c r="B1681" s="14" t="n"/>
      <c r="C1681" s="14" t="n"/>
      <c r="D1681" s="14">
        <f>IF(C1681="","",IFERROR(VLOOKUP(C1681,Listas!$A$6:$B$45,2,FALSE),"Conta não cadastrada"))</f>
        <v/>
      </c>
      <c r="E1681" s="15" t="n"/>
    </row>
    <row r="1682">
      <c r="A1682" s="13" t="n"/>
      <c r="B1682" s="14" t="n"/>
      <c r="C1682" s="14" t="n"/>
      <c r="D1682" s="14">
        <f>IF(C1682="","",IFERROR(VLOOKUP(C1682,Listas!$A$6:$B$45,2,FALSE),"Conta não cadastrada"))</f>
        <v/>
      </c>
      <c r="E1682" s="15" t="n"/>
    </row>
    <row r="1683">
      <c r="A1683" s="13" t="n"/>
      <c r="B1683" s="14" t="n"/>
      <c r="C1683" s="14" t="n"/>
      <c r="D1683" s="14">
        <f>IF(C1683="","",IFERROR(VLOOKUP(C1683,Listas!$A$6:$B$45,2,FALSE),"Conta não cadastrada"))</f>
        <v/>
      </c>
      <c r="E1683" s="15" t="n"/>
    </row>
    <row r="1684">
      <c r="A1684" s="13" t="n"/>
      <c r="B1684" s="14" t="n"/>
      <c r="C1684" s="14" t="n"/>
      <c r="D1684" s="14">
        <f>IF(C1684="","",IFERROR(VLOOKUP(C1684,Listas!$A$6:$B$45,2,FALSE),"Conta não cadastrada"))</f>
        <v/>
      </c>
      <c r="E1684" s="15" t="n"/>
    </row>
    <row r="1685">
      <c r="A1685" s="13" t="n"/>
      <c r="B1685" s="14" t="n"/>
      <c r="C1685" s="14" t="n"/>
      <c r="D1685" s="14">
        <f>IF(C1685="","",IFERROR(VLOOKUP(C1685,Listas!$A$6:$B$45,2,FALSE),"Conta não cadastrada"))</f>
        <v/>
      </c>
      <c r="E1685" s="15" t="n"/>
    </row>
    <row r="1686">
      <c r="A1686" s="13" t="n"/>
      <c r="B1686" s="14" t="n"/>
      <c r="C1686" s="14" t="n"/>
      <c r="D1686" s="14">
        <f>IF(C1686="","",IFERROR(VLOOKUP(C1686,Listas!$A$6:$B$45,2,FALSE),"Conta não cadastrada"))</f>
        <v/>
      </c>
      <c r="E1686" s="15" t="n"/>
    </row>
    <row r="1687">
      <c r="A1687" s="13" t="n"/>
      <c r="B1687" s="14" t="n"/>
      <c r="C1687" s="14" t="n"/>
      <c r="D1687" s="14">
        <f>IF(C1687="","",IFERROR(VLOOKUP(C1687,Listas!$A$6:$B$45,2,FALSE),"Conta não cadastrada"))</f>
        <v/>
      </c>
      <c r="E1687" s="15" t="n"/>
    </row>
    <row r="1688">
      <c r="A1688" s="13" t="n"/>
      <c r="B1688" s="14" t="n"/>
      <c r="C1688" s="14" t="n"/>
      <c r="D1688" s="14">
        <f>IF(C1688="","",IFERROR(VLOOKUP(C1688,Listas!$A$6:$B$45,2,FALSE),"Conta não cadastrada"))</f>
        <v/>
      </c>
      <c r="E1688" s="15" t="n"/>
    </row>
    <row r="1689">
      <c r="A1689" s="13" t="n"/>
      <c r="B1689" s="14" t="n"/>
      <c r="C1689" s="14" t="n"/>
      <c r="D1689" s="14">
        <f>IF(C1689="","",IFERROR(VLOOKUP(C1689,Listas!$A$6:$B$45,2,FALSE),"Conta não cadastrada"))</f>
        <v/>
      </c>
      <c r="E1689" s="15" t="n"/>
    </row>
    <row r="1690">
      <c r="A1690" s="13" t="n"/>
      <c r="B1690" s="14" t="n"/>
      <c r="C1690" s="14" t="n"/>
      <c r="D1690" s="14">
        <f>IF(C1690="","",IFERROR(VLOOKUP(C1690,Listas!$A$6:$B$45,2,FALSE),"Conta não cadastrada"))</f>
        <v/>
      </c>
      <c r="E1690" s="15" t="n"/>
    </row>
    <row r="1691">
      <c r="A1691" s="13" t="n"/>
      <c r="B1691" s="14" t="n"/>
      <c r="C1691" s="14" t="n"/>
      <c r="D1691" s="14">
        <f>IF(C1691="","",IFERROR(VLOOKUP(C1691,Listas!$A$6:$B$45,2,FALSE),"Conta não cadastrada"))</f>
        <v/>
      </c>
      <c r="E1691" s="15" t="n"/>
    </row>
    <row r="1692">
      <c r="A1692" s="13" t="n"/>
      <c r="B1692" s="14" t="n"/>
      <c r="C1692" s="14" t="n"/>
      <c r="D1692" s="14">
        <f>IF(C1692="","",IFERROR(VLOOKUP(C1692,Listas!$A$6:$B$45,2,FALSE),"Conta não cadastrada"))</f>
        <v/>
      </c>
      <c r="E1692" s="15" t="n"/>
    </row>
    <row r="1693">
      <c r="A1693" s="13" t="n"/>
      <c r="B1693" s="14" t="n"/>
      <c r="C1693" s="14" t="n"/>
      <c r="D1693" s="14">
        <f>IF(C1693="","",IFERROR(VLOOKUP(C1693,Listas!$A$6:$B$45,2,FALSE),"Conta não cadastrada"))</f>
        <v/>
      </c>
      <c r="E1693" s="15" t="n"/>
    </row>
    <row r="1694">
      <c r="A1694" s="13" t="n"/>
      <c r="B1694" s="14" t="n"/>
      <c r="C1694" s="14" t="n"/>
      <c r="D1694" s="14">
        <f>IF(C1694="","",IFERROR(VLOOKUP(C1694,Listas!$A$6:$B$45,2,FALSE),"Conta não cadastrada"))</f>
        <v/>
      </c>
      <c r="E1694" s="15" t="n"/>
    </row>
    <row r="1695">
      <c r="A1695" s="13" t="n"/>
      <c r="B1695" s="14" t="n"/>
      <c r="C1695" s="14" t="n"/>
      <c r="D1695" s="14">
        <f>IF(C1695="","",IFERROR(VLOOKUP(C1695,Listas!$A$6:$B$45,2,FALSE),"Conta não cadastrada"))</f>
        <v/>
      </c>
      <c r="E1695" s="15" t="n"/>
    </row>
    <row r="1696">
      <c r="A1696" s="13" t="n"/>
      <c r="B1696" s="14" t="n"/>
      <c r="C1696" s="14" t="n"/>
      <c r="D1696" s="14">
        <f>IF(C1696="","",IFERROR(VLOOKUP(C1696,Listas!$A$6:$B$45,2,FALSE),"Conta não cadastrada"))</f>
        <v/>
      </c>
      <c r="E1696" s="15" t="n"/>
    </row>
    <row r="1697">
      <c r="A1697" s="13" t="n"/>
      <c r="B1697" s="14" t="n"/>
      <c r="C1697" s="14" t="n"/>
      <c r="D1697" s="14">
        <f>IF(C1697="","",IFERROR(VLOOKUP(C1697,Listas!$A$6:$B$45,2,FALSE),"Conta não cadastrada"))</f>
        <v/>
      </c>
      <c r="E1697" s="15" t="n"/>
    </row>
    <row r="1698">
      <c r="A1698" s="13" t="n"/>
      <c r="B1698" s="14" t="n"/>
      <c r="C1698" s="14" t="n"/>
      <c r="D1698" s="14">
        <f>IF(C1698="","",IFERROR(VLOOKUP(C1698,Listas!$A$6:$B$45,2,FALSE),"Conta não cadastrada"))</f>
        <v/>
      </c>
      <c r="E1698" s="15" t="n"/>
    </row>
    <row r="1699">
      <c r="A1699" s="13" t="n"/>
      <c r="B1699" s="14" t="n"/>
      <c r="C1699" s="14" t="n"/>
      <c r="D1699" s="14">
        <f>IF(C1699="","",IFERROR(VLOOKUP(C1699,Listas!$A$6:$B$45,2,FALSE),"Conta não cadastrada"))</f>
        <v/>
      </c>
      <c r="E1699" s="15" t="n"/>
    </row>
    <row r="1700">
      <c r="A1700" s="13" t="n"/>
      <c r="B1700" s="14" t="n"/>
      <c r="C1700" s="14" t="n"/>
      <c r="D1700" s="14">
        <f>IF(C1700="","",IFERROR(VLOOKUP(C1700,Listas!$A$6:$B$45,2,FALSE),"Conta não cadastrada"))</f>
        <v/>
      </c>
      <c r="E1700" s="15" t="n"/>
    </row>
    <row r="1701">
      <c r="A1701" s="13" t="n"/>
      <c r="B1701" s="14" t="n"/>
      <c r="C1701" s="14" t="n"/>
      <c r="D1701" s="14">
        <f>IF(C1701="","",IFERROR(VLOOKUP(C1701,Listas!$A$6:$B$45,2,FALSE),"Conta não cadastrada"))</f>
        <v/>
      </c>
      <c r="E1701" s="15" t="n"/>
    </row>
    <row r="1702">
      <c r="A1702" s="13" t="n"/>
      <c r="B1702" s="14" t="n"/>
      <c r="C1702" s="14" t="n"/>
      <c r="D1702" s="14">
        <f>IF(C1702="","",IFERROR(VLOOKUP(C1702,Listas!$A$6:$B$45,2,FALSE),"Conta não cadastrada"))</f>
        <v/>
      </c>
      <c r="E1702" s="15" t="n"/>
    </row>
    <row r="1703">
      <c r="A1703" s="13" t="n"/>
      <c r="B1703" s="14" t="n"/>
      <c r="C1703" s="14" t="n"/>
      <c r="D1703" s="14">
        <f>IF(C1703="","",IFERROR(VLOOKUP(C1703,Listas!$A$6:$B$45,2,FALSE),"Conta não cadastrada"))</f>
        <v/>
      </c>
      <c r="E1703" s="15" t="n"/>
    </row>
    <row r="1704">
      <c r="A1704" s="13" t="n"/>
      <c r="B1704" s="14" t="n"/>
      <c r="C1704" s="14" t="n"/>
      <c r="D1704" s="14">
        <f>IF(C1704="","",IFERROR(VLOOKUP(C1704,Listas!$A$6:$B$45,2,FALSE),"Conta não cadastrada"))</f>
        <v/>
      </c>
      <c r="E1704" s="15" t="n"/>
    </row>
    <row r="1705">
      <c r="A1705" s="13" t="n"/>
      <c r="B1705" s="14" t="n"/>
      <c r="C1705" s="14" t="n"/>
      <c r="D1705" s="14">
        <f>IF(C1705="","",IFERROR(VLOOKUP(C1705,Listas!$A$6:$B$45,2,FALSE),"Conta não cadastrada"))</f>
        <v/>
      </c>
      <c r="E1705" s="15" t="n"/>
    </row>
    <row r="1706">
      <c r="A1706" s="13" t="n"/>
      <c r="B1706" s="14" t="n"/>
      <c r="C1706" s="14" t="n"/>
      <c r="D1706" s="14">
        <f>IF(C1706="","",IFERROR(VLOOKUP(C1706,Listas!$A$6:$B$45,2,FALSE),"Conta não cadastrada"))</f>
        <v/>
      </c>
      <c r="E1706" s="15" t="n"/>
    </row>
    <row r="1707">
      <c r="A1707" s="13" t="n"/>
      <c r="B1707" s="14" t="n"/>
      <c r="C1707" s="14" t="n"/>
      <c r="D1707" s="14">
        <f>IF(C1707="","",IFERROR(VLOOKUP(C1707,Listas!$A$6:$B$45,2,FALSE),"Conta não cadastrada"))</f>
        <v/>
      </c>
      <c r="E1707" s="15" t="n"/>
    </row>
    <row r="1708">
      <c r="A1708" s="13" t="n"/>
      <c r="B1708" s="14" t="n"/>
      <c r="C1708" s="14" t="n"/>
      <c r="D1708" s="14">
        <f>IF(C1708="","",IFERROR(VLOOKUP(C1708,Listas!$A$6:$B$45,2,FALSE),"Conta não cadastrada"))</f>
        <v/>
      </c>
      <c r="E1708" s="15" t="n"/>
    </row>
    <row r="1709">
      <c r="A1709" s="13" t="n"/>
      <c r="B1709" s="14" t="n"/>
      <c r="C1709" s="14" t="n"/>
      <c r="D1709" s="14">
        <f>IF(C1709="","",IFERROR(VLOOKUP(C1709,Listas!$A$6:$B$45,2,FALSE),"Conta não cadastrada"))</f>
        <v/>
      </c>
      <c r="E1709" s="15" t="n"/>
    </row>
    <row r="1710">
      <c r="A1710" s="13" t="n"/>
      <c r="B1710" s="14" t="n"/>
      <c r="C1710" s="14" t="n"/>
      <c r="D1710" s="14">
        <f>IF(C1710="","",IFERROR(VLOOKUP(C1710,Listas!$A$6:$B$45,2,FALSE),"Conta não cadastrada"))</f>
        <v/>
      </c>
      <c r="E1710" s="15" t="n"/>
    </row>
    <row r="1711">
      <c r="A1711" s="13" t="n"/>
      <c r="B1711" s="14" t="n"/>
      <c r="C1711" s="14" t="n"/>
      <c r="D1711" s="14">
        <f>IF(C1711="","",IFERROR(VLOOKUP(C1711,Listas!$A$6:$B$45,2,FALSE),"Conta não cadastrada"))</f>
        <v/>
      </c>
      <c r="E1711" s="15" t="n"/>
    </row>
    <row r="1712">
      <c r="A1712" s="13" t="n"/>
      <c r="B1712" s="14" t="n"/>
      <c r="C1712" s="14" t="n"/>
      <c r="D1712" s="14">
        <f>IF(C1712="","",IFERROR(VLOOKUP(C1712,Listas!$A$6:$B$45,2,FALSE),"Conta não cadastrada"))</f>
        <v/>
      </c>
      <c r="E1712" s="15" t="n"/>
    </row>
    <row r="1713">
      <c r="A1713" s="13" t="n"/>
      <c r="B1713" s="14" t="n"/>
      <c r="C1713" s="14" t="n"/>
      <c r="D1713" s="14">
        <f>IF(C1713="","",IFERROR(VLOOKUP(C1713,Listas!$A$6:$B$45,2,FALSE),"Conta não cadastrada"))</f>
        <v/>
      </c>
      <c r="E1713" s="15" t="n"/>
    </row>
    <row r="1714">
      <c r="A1714" s="13" t="n"/>
      <c r="B1714" s="14" t="n"/>
      <c r="C1714" s="14" t="n"/>
      <c r="D1714" s="14">
        <f>IF(C1714="","",IFERROR(VLOOKUP(C1714,Listas!$A$6:$B$45,2,FALSE),"Conta não cadastrada"))</f>
        <v/>
      </c>
      <c r="E1714" s="15" t="n"/>
    </row>
    <row r="1715">
      <c r="A1715" s="13" t="n"/>
      <c r="B1715" s="14" t="n"/>
      <c r="C1715" s="14" t="n"/>
      <c r="D1715" s="14">
        <f>IF(C1715="","",IFERROR(VLOOKUP(C1715,Listas!$A$6:$B$45,2,FALSE),"Conta não cadastrada"))</f>
        <v/>
      </c>
      <c r="E1715" s="15" t="n"/>
    </row>
    <row r="1716">
      <c r="A1716" s="13" t="n"/>
      <c r="B1716" s="14" t="n"/>
      <c r="C1716" s="14" t="n"/>
      <c r="D1716" s="14">
        <f>IF(C1716="","",IFERROR(VLOOKUP(C1716,Listas!$A$6:$B$45,2,FALSE),"Conta não cadastrada"))</f>
        <v/>
      </c>
      <c r="E1716" s="15" t="n"/>
    </row>
    <row r="1717">
      <c r="A1717" s="13" t="n"/>
      <c r="B1717" s="14" t="n"/>
      <c r="C1717" s="14" t="n"/>
      <c r="D1717" s="14">
        <f>IF(C1717="","",IFERROR(VLOOKUP(C1717,Listas!$A$6:$B$45,2,FALSE),"Conta não cadastrada"))</f>
        <v/>
      </c>
      <c r="E1717" s="15" t="n"/>
    </row>
    <row r="1718">
      <c r="A1718" s="13" t="n"/>
      <c r="B1718" s="14" t="n"/>
      <c r="C1718" s="14" t="n"/>
      <c r="D1718" s="14">
        <f>IF(C1718="","",IFERROR(VLOOKUP(C1718,Listas!$A$6:$B$45,2,FALSE),"Conta não cadastrada"))</f>
        <v/>
      </c>
      <c r="E1718" s="15" t="n"/>
    </row>
    <row r="1719">
      <c r="A1719" s="13" t="n"/>
      <c r="B1719" s="14" t="n"/>
      <c r="C1719" s="14" t="n"/>
      <c r="D1719" s="14">
        <f>IF(C1719="","",IFERROR(VLOOKUP(C1719,Listas!$A$6:$B$45,2,FALSE),"Conta não cadastrada"))</f>
        <v/>
      </c>
      <c r="E1719" s="15" t="n"/>
    </row>
    <row r="1720">
      <c r="A1720" s="13" t="n"/>
      <c r="B1720" s="14" t="n"/>
      <c r="C1720" s="14" t="n"/>
      <c r="D1720" s="14">
        <f>IF(C1720="","",IFERROR(VLOOKUP(C1720,Listas!$A$6:$B$45,2,FALSE),"Conta não cadastrada"))</f>
        <v/>
      </c>
      <c r="E1720" s="15" t="n"/>
    </row>
    <row r="1721">
      <c r="A1721" s="13" t="n"/>
      <c r="B1721" s="14" t="n"/>
      <c r="C1721" s="14" t="n"/>
      <c r="D1721" s="14">
        <f>IF(C1721="","",IFERROR(VLOOKUP(C1721,Listas!$A$6:$B$45,2,FALSE),"Conta não cadastrada"))</f>
        <v/>
      </c>
      <c r="E1721" s="15" t="n"/>
    </row>
    <row r="1722">
      <c r="A1722" s="13" t="n"/>
      <c r="B1722" s="14" t="n"/>
      <c r="C1722" s="14" t="n"/>
      <c r="D1722" s="14">
        <f>IF(C1722="","",IFERROR(VLOOKUP(C1722,Listas!$A$6:$B$45,2,FALSE),"Conta não cadastrada"))</f>
        <v/>
      </c>
      <c r="E1722" s="15" t="n"/>
    </row>
    <row r="1723">
      <c r="A1723" s="13" t="n"/>
      <c r="B1723" s="14" t="n"/>
      <c r="C1723" s="14" t="n"/>
      <c r="D1723" s="14">
        <f>IF(C1723="","",IFERROR(VLOOKUP(C1723,Listas!$A$6:$B$45,2,FALSE),"Conta não cadastrada"))</f>
        <v/>
      </c>
      <c r="E1723" s="15" t="n"/>
    </row>
    <row r="1724">
      <c r="A1724" s="13" t="n"/>
      <c r="B1724" s="14" t="n"/>
      <c r="C1724" s="14" t="n"/>
      <c r="D1724" s="14">
        <f>IF(C1724="","",IFERROR(VLOOKUP(C1724,Listas!$A$6:$B$45,2,FALSE),"Conta não cadastrada"))</f>
        <v/>
      </c>
      <c r="E1724" s="15" t="n"/>
    </row>
    <row r="1725">
      <c r="A1725" s="13" t="n"/>
      <c r="B1725" s="14" t="n"/>
      <c r="C1725" s="14" t="n"/>
      <c r="D1725" s="14">
        <f>IF(C1725="","",IFERROR(VLOOKUP(C1725,Listas!$A$6:$B$45,2,FALSE),"Conta não cadastrada"))</f>
        <v/>
      </c>
      <c r="E1725" s="15" t="n"/>
    </row>
    <row r="1726">
      <c r="A1726" s="13" t="n"/>
      <c r="B1726" s="14" t="n"/>
      <c r="C1726" s="14" t="n"/>
      <c r="D1726" s="14">
        <f>IF(C1726="","",IFERROR(VLOOKUP(C1726,Listas!$A$6:$B$45,2,FALSE),"Conta não cadastrada"))</f>
        <v/>
      </c>
      <c r="E1726" s="15" t="n"/>
    </row>
    <row r="1727">
      <c r="A1727" s="13" t="n"/>
      <c r="B1727" s="14" t="n"/>
      <c r="C1727" s="14" t="n"/>
      <c r="D1727" s="14">
        <f>IF(C1727="","",IFERROR(VLOOKUP(C1727,Listas!$A$6:$B$45,2,FALSE),"Conta não cadastrada"))</f>
        <v/>
      </c>
      <c r="E1727" s="15" t="n"/>
    </row>
    <row r="1728">
      <c r="A1728" s="13" t="n"/>
      <c r="B1728" s="14" t="n"/>
      <c r="C1728" s="14" t="n"/>
      <c r="D1728" s="14">
        <f>IF(C1728="","",IFERROR(VLOOKUP(C1728,Listas!$A$6:$B$45,2,FALSE),"Conta não cadastrada"))</f>
        <v/>
      </c>
      <c r="E1728" s="15" t="n"/>
    </row>
    <row r="1729">
      <c r="A1729" s="13" t="n"/>
      <c r="B1729" s="14" t="n"/>
      <c r="C1729" s="14" t="n"/>
      <c r="D1729" s="14">
        <f>IF(C1729="","",IFERROR(VLOOKUP(C1729,Listas!$A$6:$B$45,2,FALSE),"Conta não cadastrada"))</f>
        <v/>
      </c>
      <c r="E1729" s="15" t="n"/>
    </row>
    <row r="1730">
      <c r="A1730" s="13" t="n"/>
      <c r="B1730" s="14" t="n"/>
      <c r="C1730" s="14" t="n"/>
      <c r="D1730" s="14">
        <f>IF(C1730="","",IFERROR(VLOOKUP(C1730,Listas!$A$6:$B$45,2,FALSE),"Conta não cadastrada"))</f>
        <v/>
      </c>
      <c r="E1730" s="15" t="n"/>
    </row>
    <row r="1731">
      <c r="A1731" s="13" t="n"/>
      <c r="B1731" s="14" t="n"/>
      <c r="C1731" s="14" t="n"/>
      <c r="D1731" s="14">
        <f>IF(C1731="","",IFERROR(VLOOKUP(C1731,Listas!$A$6:$B$45,2,FALSE),"Conta não cadastrada"))</f>
        <v/>
      </c>
      <c r="E1731" s="15" t="n"/>
    </row>
    <row r="1732">
      <c r="A1732" s="13" t="n"/>
      <c r="B1732" s="14" t="n"/>
      <c r="C1732" s="14" t="n"/>
      <c r="D1732" s="14">
        <f>IF(C1732="","",IFERROR(VLOOKUP(C1732,Listas!$A$6:$B$45,2,FALSE),"Conta não cadastrada"))</f>
        <v/>
      </c>
      <c r="E1732" s="15" t="n"/>
    </row>
    <row r="1733">
      <c r="A1733" s="13" t="n"/>
      <c r="B1733" s="14" t="n"/>
      <c r="C1733" s="14" t="n"/>
      <c r="D1733" s="14">
        <f>IF(C1733="","",IFERROR(VLOOKUP(C1733,Listas!$A$6:$B$45,2,FALSE),"Conta não cadastrada"))</f>
        <v/>
      </c>
      <c r="E1733" s="15" t="n"/>
    </row>
    <row r="1734">
      <c r="A1734" s="13" t="n"/>
      <c r="B1734" s="14" t="n"/>
      <c r="C1734" s="14" t="n"/>
      <c r="D1734" s="14">
        <f>IF(C1734="","",IFERROR(VLOOKUP(C1734,Listas!$A$6:$B$45,2,FALSE),"Conta não cadastrada"))</f>
        <v/>
      </c>
      <c r="E1734" s="15" t="n"/>
    </row>
    <row r="1735">
      <c r="A1735" s="13" t="n"/>
      <c r="B1735" s="14" t="n"/>
      <c r="C1735" s="14" t="n"/>
      <c r="D1735" s="14">
        <f>IF(C1735="","",IFERROR(VLOOKUP(C1735,Listas!$A$6:$B$45,2,FALSE),"Conta não cadastrada"))</f>
        <v/>
      </c>
      <c r="E1735" s="15" t="n"/>
    </row>
    <row r="1736">
      <c r="A1736" s="13" t="n"/>
      <c r="B1736" s="14" t="n"/>
      <c r="C1736" s="14" t="n"/>
      <c r="D1736" s="14">
        <f>IF(C1736="","",IFERROR(VLOOKUP(C1736,Listas!$A$6:$B$45,2,FALSE),"Conta não cadastrada"))</f>
        <v/>
      </c>
      <c r="E1736" s="15" t="n"/>
    </row>
    <row r="1737">
      <c r="A1737" s="13" t="n"/>
      <c r="B1737" s="14" t="n"/>
      <c r="C1737" s="14" t="n"/>
      <c r="D1737" s="14">
        <f>IF(C1737="","",IFERROR(VLOOKUP(C1737,Listas!$A$6:$B$45,2,FALSE),"Conta não cadastrada"))</f>
        <v/>
      </c>
      <c r="E1737" s="15" t="n"/>
    </row>
    <row r="1738">
      <c r="A1738" s="13" t="n"/>
      <c r="B1738" s="14" t="n"/>
      <c r="C1738" s="14" t="n"/>
      <c r="D1738" s="14">
        <f>IF(C1738="","",IFERROR(VLOOKUP(C1738,Listas!$A$6:$B$45,2,FALSE),"Conta não cadastrada"))</f>
        <v/>
      </c>
      <c r="E1738" s="15" t="n"/>
    </row>
    <row r="1739">
      <c r="A1739" s="13" t="n"/>
      <c r="B1739" s="14" t="n"/>
      <c r="C1739" s="14" t="n"/>
      <c r="D1739" s="14">
        <f>IF(C1739="","",IFERROR(VLOOKUP(C1739,Listas!$A$6:$B$45,2,FALSE),"Conta não cadastrada"))</f>
        <v/>
      </c>
      <c r="E1739" s="15" t="n"/>
    </row>
    <row r="1740">
      <c r="A1740" s="13" t="n"/>
      <c r="B1740" s="14" t="n"/>
      <c r="C1740" s="14" t="n"/>
      <c r="D1740" s="14">
        <f>IF(C1740="","",IFERROR(VLOOKUP(C1740,Listas!$A$6:$B$45,2,FALSE),"Conta não cadastrada"))</f>
        <v/>
      </c>
      <c r="E1740" s="15" t="n"/>
    </row>
    <row r="1741">
      <c r="A1741" s="13" t="n"/>
      <c r="B1741" s="14" t="n"/>
      <c r="C1741" s="14" t="n"/>
      <c r="D1741" s="14">
        <f>IF(C1741="","",IFERROR(VLOOKUP(C1741,Listas!$A$6:$B$45,2,FALSE),"Conta não cadastrada"))</f>
        <v/>
      </c>
      <c r="E1741" s="15" t="n"/>
    </row>
    <row r="1742">
      <c r="A1742" s="13" t="n"/>
      <c r="B1742" s="14" t="n"/>
      <c r="C1742" s="14" t="n"/>
      <c r="D1742" s="14">
        <f>IF(C1742="","",IFERROR(VLOOKUP(C1742,Listas!$A$6:$B$45,2,FALSE),"Conta não cadastrada"))</f>
        <v/>
      </c>
      <c r="E1742" s="15" t="n"/>
    </row>
    <row r="1743">
      <c r="A1743" s="13" t="n"/>
      <c r="B1743" s="14" t="n"/>
      <c r="C1743" s="14" t="n"/>
      <c r="D1743" s="14">
        <f>IF(C1743="","",IFERROR(VLOOKUP(C1743,Listas!$A$6:$B$45,2,FALSE),"Conta não cadastrada"))</f>
        <v/>
      </c>
      <c r="E1743" s="15" t="n"/>
    </row>
    <row r="1744">
      <c r="A1744" s="13" t="n"/>
      <c r="B1744" s="14" t="n"/>
      <c r="C1744" s="14" t="n"/>
      <c r="D1744" s="14">
        <f>IF(C1744="","",IFERROR(VLOOKUP(C1744,Listas!$A$6:$B$45,2,FALSE),"Conta não cadastrada"))</f>
        <v/>
      </c>
      <c r="E1744" s="15" t="n"/>
    </row>
    <row r="1745">
      <c r="A1745" s="13" t="n"/>
      <c r="B1745" s="14" t="n"/>
      <c r="C1745" s="14" t="n"/>
      <c r="D1745" s="14">
        <f>IF(C1745="","",IFERROR(VLOOKUP(C1745,Listas!$A$6:$B$45,2,FALSE),"Conta não cadastrada"))</f>
        <v/>
      </c>
      <c r="E1745" s="15" t="n"/>
    </row>
    <row r="1746">
      <c r="A1746" s="13" t="n"/>
      <c r="B1746" s="14" t="n"/>
      <c r="C1746" s="14" t="n"/>
      <c r="D1746" s="14">
        <f>IF(C1746="","",IFERROR(VLOOKUP(C1746,Listas!$A$6:$B$45,2,FALSE),"Conta não cadastrada"))</f>
        <v/>
      </c>
      <c r="E1746" s="15" t="n"/>
    </row>
    <row r="1747">
      <c r="A1747" s="13" t="n"/>
      <c r="B1747" s="14" t="n"/>
      <c r="C1747" s="14" t="n"/>
      <c r="D1747" s="14">
        <f>IF(C1747="","",IFERROR(VLOOKUP(C1747,Listas!$A$6:$B$45,2,FALSE),"Conta não cadastrada"))</f>
        <v/>
      </c>
      <c r="E1747" s="15" t="n"/>
    </row>
    <row r="1748">
      <c r="A1748" s="13" t="n"/>
      <c r="B1748" s="14" t="n"/>
      <c r="C1748" s="14" t="n"/>
      <c r="D1748" s="14">
        <f>IF(C1748="","",IFERROR(VLOOKUP(C1748,Listas!$A$6:$B$45,2,FALSE),"Conta não cadastrada"))</f>
        <v/>
      </c>
      <c r="E1748" s="15" t="n"/>
    </row>
    <row r="1749">
      <c r="A1749" s="13" t="n"/>
      <c r="B1749" s="14" t="n"/>
      <c r="C1749" s="14" t="n"/>
      <c r="D1749" s="14">
        <f>IF(C1749="","",IFERROR(VLOOKUP(C1749,Listas!$A$6:$B$45,2,FALSE),"Conta não cadastrada"))</f>
        <v/>
      </c>
      <c r="E1749" s="15" t="n"/>
    </row>
    <row r="1750">
      <c r="A1750" s="13" t="n"/>
      <c r="B1750" s="14" t="n"/>
      <c r="C1750" s="14" t="n"/>
      <c r="D1750" s="14">
        <f>IF(C1750="","",IFERROR(VLOOKUP(C1750,Listas!$A$6:$B$45,2,FALSE),"Conta não cadastrada"))</f>
        <v/>
      </c>
      <c r="E1750" s="15" t="n"/>
    </row>
    <row r="1751">
      <c r="A1751" s="13" t="n"/>
      <c r="B1751" s="14" t="n"/>
      <c r="C1751" s="14" t="n"/>
      <c r="D1751" s="14">
        <f>IF(C1751="","",IFERROR(VLOOKUP(C1751,Listas!$A$6:$B$45,2,FALSE),"Conta não cadastrada"))</f>
        <v/>
      </c>
      <c r="E1751" s="15" t="n"/>
    </row>
    <row r="1752">
      <c r="A1752" s="13" t="n"/>
      <c r="B1752" s="14" t="n"/>
      <c r="C1752" s="14" t="n"/>
      <c r="D1752" s="14">
        <f>IF(C1752="","",IFERROR(VLOOKUP(C1752,Listas!$A$6:$B$45,2,FALSE),"Conta não cadastrada"))</f>
        <v/>
      </c>
      <c r="E1752" s="15" t="n"/>
    </row>
    <row r="1753">
      <c r="A1753" s="13" t="n"/>
      <c r="B1753" s="14" t="n"/>
      <c r="C1753" s="14" t="n"/>
      <c r="D1753" s="14">
        <f>IF(C1753="","",IFERROR(VLOOKUP(C1753,Listas!$A$6:$B$45,2,FALSE),"Conta não cadastrada"))</f>
        <v/>
      </c>
      <c r="E1753" s="15" t="n"/>
    </row>
    <row r="1754">
      <c r="A1754" s="13" t="n"/>
      <c r="B1754" s="14" t="n"/>
      <c r="C1754" s="14" t="n"/>
      <c r="D1754" s="14">
        <f>IF(C1754="","",IFERROR(VLOOKUP(C1754,Listas!$A$6:$B$45,2,FALSE),"Conta não cadastrada"))</f>
        <v/>
      </c>
      <c r="E1754" s="15" t="n"/>
    </row>
    <row r="1755">
      <c r="A1755" s="13" t="n"/>
      <c r="B1755" s="14" t="n"/>
      <c r="C1755" s="14" t="n"/>
      <c r="D1755" s="14">
        <f>IF(C1755="","",IFERROR(VLOOKUP(C1755,Listas!$A$6:$B$45,2,FALSE),"Conta não cadastrada"))</f>
        <v/>
      </c>
      <c r="E1755" s="15" t="n"/>
    </row>
    <row r="1756">
      <c r="A1756" s="13" t="n"/>
      <c r="B1756" s="14" t="n"/>
      <c r="C1756" s="14" t="n"/>
      <c r="D1756" s="14">
        <f>IF(C1756="","",IFERROR(VLOOKUP(C1756,Listas!$A$6:$B$45,2,FALSE),"Conta não cadastrada"))</f>
        <v/>
      </c>
      <c r="E1756" s="15" t="n"/>
    </row>
    <row r="1757">
      <c r="A1757" s="13" t="n"/>
      <c r="B1757" s="14" t="n"/>
      <c r="C1757" s="14" t="n"/>
      <c r="D1757" s="14">
        <f>IF(C1757="","",IFERROR(VLOOKUP(C1757,Listas!$A$6:$B$45,2,FALSE),"Conta não cadastrada"))</f>
        <v/>
      </c>
      <c r="E1757" s="15" t="n"/>
    </row>
    <row r="1758">
      <c r="A1758" s="13" t="n"/>
      <c r="B1758" s="14" t="n"/>
      <c r="C1758" s="14" t="n"/>
      <c r="D1758" s="14">
        <f>IF(C1758="","",IFERROR(VLOOKUP(C1758,Listas!$A$6:$B$45,2,FALSE),"Conta não cadastrada"))</f>
        <v/>
      </c>
      <c r="E1758" s="15" t="n"/>
    </row>
    <row r="1759">
      <c r="A1759" s="13" t="n"/>
      <c r="B1759" s="14" t="n"/>
      <c r="C1759" s="14" t="n"/>
      <c r="D1759" s="14">
        <f>IF(C1759="","",IFERROR(VLOOKUP(C1759,Listas!$A$6:$B$45,2,FALSE),"Conta não cadastrada"))</f>
        <v/>
      </c>
      <c r="E1759" s="15" t="n"/>
    </row>
    <row r="1760">
      <c r="A1760" s="13" t="n"/>
      <c r="B1760" s="14" t="n"/>
      <c r="C1760" s="14" t="n"/>
      <c r="D1760" s="14">
        <f>IF(C1760="","",IFERROR(VLOOKUP(C1760,Listas!$A$6:$B$45,2,FALSE),"Conta não cadastrada"))</f>
        <v/>
      </c>
      <c r="E1760" s="15" t="n"/>
    </row>
    <row r="1761">
      <c r="A1761" s="13" t="n"/>
      <c r="B1761" s="14" t="n"/>
      <c r="C1761" s="14" t="n"/>
      <c r="D1761" s="14">
        <f>IF(C1761="","",IFERROR(VLOOKUP(C1761,Listas!$A$6:$B$45,2,FALSE),"Conta não cadastrada"))</f>
        <v/>
      </c>
      <c r="E1761" s="15" t="n"/>
    </row>
    <row r="1762">
      <c r="A1762" s="13" t="n"/>
      <c r="B1762" s="14" t="n"/>
      <c r="C1762" s="14" t="n"/>
      <c r="D1762" s="14">
        <f>IF(C1762="","",IFERROR(VLOOKUP(C1762,Listas!$A$6:$B$45,2,FALSE),"Conta não cadastrada"))</f>
        <v/>
      </c>
      <c r="E1762" s="15" t="n"/>
    </row>
    <row r="1763">
      <c r="A1763" s="13" t="n"/>
      <c r="B1763" s="14" t="n"/>
      <c r="C1763" s="14" t="n"/>
      <c r="D1763" s="14">
        <f>IF(C1763="","",IFERROR(VLOOKUP(C1763,Listas!$A$6:$B$45,2,FALSE),"Conta não cadastrada"))</f>
        <v/>
      </c>
      <c r="E1763" s="15" t="n"/>
    </row>
    <row r="1764">
      <c r="A1764" s="13" t="n"/>
      <c r="B1764" s="14" t="n"/>
      <c r="C1764" s="14" t="n"/>
      <c r="D1764" s="14">
        <f>IF(C1764="","",IFERROR(VLOOKUP(C1764,Listas!$A$6:$B$45,2,FALSE),"Conta não cadastrada"))</f>
        <v/>
      </c>
      <c r="E1764" s="15" t="n"/>
    </row>
    <row r="1765">
      <c r="A1765" s="13" t="n"/>
      <c r="B1765" s="14" t="n"/>
      <c r="C1765" s="14" t="n"/>
      <c r="D1765" s="14">
        <f>IF(C1765="","",IFERROR(VLOOKUP(C1765,Listas!$A$6:$B$45,2,FALSE),"Conta não cadastrada"))</f>
        <v/>
      </c>
      <c r="E1765" s="15" t="n"/>
    </row>
    <row r="1766">
      <c r="A1766" s="13" t="n"/>
      <c r="B1766" s="14" t="n"/>
      <c r="C1766" s="14" t="n"/>
      <c r="D1766" s="14">
        <f>IF(C1766="","",IFERROR(VLOOKUP(C1766,Listas!$A$6:$B$45,2,FALSE),"Conta não cadastrada"))</f>
        <v/>
      </c>
      <c r="E1766" s="15" t="n"/>
    </row>
    <row r="1767">
      <c r="A1767" s="13" t="n"/>
      <c r="B1767" s="14" t="n"/>
      <c r="C1767" s="14" t="n"/>
      <c r="D1767" s="14">
        <f>IF(C1767="","",IFERROR(VLOOKUP(C1767,Listas!$A$6:$B$45,2,FALSE),"Conta não cadastrada"))</f>
        <v/>
      </c>
      <c r="E1767" s="15" t="n"/>
    </row>
    <row r="1768">
      <c r="A1768" s="13" t="n"/>
      <c r="B1768" s="14" t="n"/>
      <c r="C1768" s="14" t="n"/>
      <c r="D1768" s="14">
        <f>IF(C1768="","",IFERROR(VLOOKUP(C1768,Listas!$A$6:$B$45,2,FALSE),"Conta não cadastrada"))</f>
        <v/>
      </c>
      <c r="E1768" s="15" t="n"/>
    </row>
    <row r="1769">
      <c r="A1769" s="13" t="n"/>
      <c r="B1769" s="14" t="n"/>
      <c r="C1769" s="14" t="n"/>
      <c r="D1769" s="14">
        <f>IF(C1769="","",IFERROR(VLOOKUP(C1769,Listas!$A$6:$B$45,2,FALSE),"Conta não cadastrada"))</f>
        <v/>
      </c>
      <c r="E1769" s="15" t="n"/>
    </row>
    <row r="1770">
      <c r="A1770" s="13" t="n"/>
      <c r="B1770" s="14" t="n"/>
      <c r="C1770" s="14" t="n"/>
      <c r="D1770" s="14">
        <f>IF(C1770="","",IFERROR(VLOOKUP(C1770,Listas!$A$6:$B$45,2,FALSE),"Conta não cadastrada"))</f>
        <v/>
      </c>
      <c r="E1770" s="15" t="n"/>
    </row>
    <row r="1771">
      <c r="A1771" s="13" t="n"/>
      <c r="B1771" s="14" t="n"/>
      <c r="C1771" s="14" t="n"/>
      <c r="D1771" s="14">
        <f>IF(C1771="","",IFERROR(VLOOKUP(C1771,Listas!$A$6:$B$45,2,FALSE),"Conta não cadastrada"))</f>
        <v/>
      </c>
      <c r="E1771" s="15" t="n"/>
    </row>
    <row r="1772">
      <c r="A1772" s="13" t="n"/>
      <c r="B1772" s="14" t="n"/>
      <c r="C1772" s="14" t="n"/>
      <c r="D1772" s="14">
        <f>IF(C1772="","",IFERROR(VLOOKUP(C1772,Listas!$A$6:$B$45,2,FALSE),"Conta não cadastrada"))</f>
        <v/>
      </c>
      <c r="E1772" s="15" t="n"/>
    </row>
    <row r="1773">
      <c r="A1773" s="13" t="n"/>
      <c r="B1773" s="14" t="n"/>
      <c r="C1773" s="14" t="n"/>
      <c r="D1773" s="14">
        <f>IF(C1773="","",IFERROR(VLOOKUP(C1773,Listas!$A$6:$B$45,2,FALSE),"Conta não cadastrada"))</f>
        <v/>
      </c>
      <c r="E1773" s="15" t="n"/>
    </row>
    <row r="1774">
      <c r="A1774" s="13" t="n"/>
      <c r="B1774" s="14" t="n"/>
      <c r="C1774" s="14" t="n"/>
      <c r="D1774" s="14">
        <f>IF(C1774="","",IFERROR(VLOOKUP(C1774,Listas!$A$6:$B$45,2,FALSE),"Conta não cadastrada"))</f>
        <v/>
      </c>
      <c r="E1774" s="15" t="n"/>
    </row>
    <row r="1775">
      <c r="A1775" s="13" t="n"/>
      <c r="B1775" s="14" t="n"/>
      <c r="C1775" s="14" t="n"/>
      <c r="D1775" s="14">
        <f>IF(C1775="","",IFERROR(VLOOKUP(C1775,Listas!$A$6:$B$45,2,FALSE),"Conta não cadastrada"))</f>
        <v/>
      </c>
      <c r="E1775" s="15" t="n"/>
    </row>
    <row r="1776">
      <c r="A1776" s="13" t="n"/>
      <c r="B1776" s="14" t="n"/>
      <c r="C1776" s="14" t="n"/>
      <c r="D1776" s="14">
        <f>IF(C1776="","",IFERROR(VLOOKUP(C1776,Listas!$A$6:$B$45,2,FALSE),"Conta não cadastrada"))</f>
        <v/>
      </c>
      <c r="E1776" s="15" t="n"/>
    </row>
    <row r="1777">
      <c r="A1777" s="13" t="n"/>
      <c r="B1777" s="14" t="n"/>
      <c r="C1777" s="14" t="n"/>
      <c r="D1777" s="14">
        <f>IF(C1777="","",IFERROR(VLOOKUP(C1777,Listas!$A$6:$B$45,2,FALSE),"Conta não cadastrada"))</f>
        <v/>
      </c>
      <c r="E1777" s="15" t="n"/>
    </row>
    <row r="1778">
      <c r="A1778" s="13" t="n"/>
      <c r="B1778" s="14" t="n"/>
      <c r="C1778" s="14" t="n"/>
      <c r="D1778" s="14">
        <f>IF(C1778="","",IFERROR(VLOOKUP(C1778,Listas!$A$6:$B$45,2,FALSE),"Conta não cadastrada"))</f>
        <v/>
      </c>
      <c r="E1778" s="15" t="n"/>
    </row>
    <row r="1779">
      <c r="A1779" s="13" t="n"/>
      <c r="B1779" s="14" t="n"/>
      <c r="C1779" s="14" t="n"/>
      <c r="D1779" s="14">
        <f>IF(C1779="","",IFERROR(VLOOKUP(C1779,Listas!$A$6:$B$45,2,FALSE),"Conta não cadastrada"))</f>
        <v/>
      </c>
      <c r="E1779" s="15" t="n"/>
    </row>
    <row r="1780">
      <c r="A1780" s="13" t="n"/>
      <c r="B1780" s="14" t="n"/>
      <c r="C1780" s="14" t="n"/>
      <c r="D1780" s="14">
        <f>IF(C1780="","",IFERROR(VLOOKUP(C1780,Listas!$A$6:$B$45,2,FALSE),"Conta não cadastrada"))</f>
        <v/>
      </c>
      <c r="E1780" s="15" t="n"/>
    </row>
    <row r="1781">
      <c r="A1781" s="13" t="n"/>
      <c r="B1781" s="14" t="n"/>
      <c r="C1781" s="14" t="n"/>
      <c r="D1781" s="14">
        <f>IF(C1781="","",IFERROR(VLOOKUP(C1781,Listas!$A$6:$B$45,2,FALSE),"Conta não cadastrada"))</f>
        <v/>
      </c>
      <c r="E1781" s="15" t="n"/>
    </row>
    <row r="1782">
      <c r="A1782" s="13" t="n"/>
      <c r="B1782" s="14" t="n"/>
      <c r="C1782" s="14" t="n"/>
      <c r="D1782" s="14">
        <f>IF(C1782="","",IFERROR(VLOOKUP(C1782,Listas!$A$6:$B$45,2,FALSE),"Conta não cadastrada"))</f>
        <v/>
      </c>
      <c r="E1782" s="15" t="n"/>
    </row>
    <row r="1783">
      <c r="A1783" s="13" t="n"/>
      <c r="B1783" s="14" t="n"/>
      <c r="C1783" s="14" t="n"/>
      <c r="D1783" s="14">
        <f>IF(C1783="","",IFERROR(VLOOKUP(C1783,Listas!$A$6:$B$45,2,FALSE),"Conta não cadastrada"))</f>
        <v/>
      </c>
      <c r="E1783" s="15" t="n"/>
    </row>
    <row r="1784">
      <c r="A1784" s="13" t="n"/>
      <c r="B1784" s="14" t="n"/>
      <c r="C1784" s="14" t="n"/>
      <c r="D1784" s="14">
        <f>IF(C1784="","",IFERROR(VLOOKUP(C1784,Listas!$A$6:$B$45,2,FALSE),"Conta não cadastrada"))</f>
        <v/>
      </c>
      <c r="E1784" s="15" t="n"/>
    </row>
    <row r="1785">
      <c r="A1785" s="13" t="n"/>
      <c r="B1785" s="14" t="n"/>
      <c r="C1785" s="14" t="n"/>
      <c r="D1785" s="14">
        <f>IF(C1785="","",IFERROR(VLOOKUP(C1785,Listas!$A$6:$B$45,2,FALSE),"Conta não cadastrada"))</f>
        <v/>
      </c>
      <c r="E1785" s="15" t="n"/>
    </row>
    <row r="1786">
      <c r="A1786" s="13" t="n"/>
      <c r="B1786" s="14" t="n"/>
      <c r="C1786" s="14" t="n"/>
      <c r="D1786" s="14">
        <f>IF(C1786="","",IFERROR(VLOOKUP(C1786,Listas!$A$6:$B$45,2,FALSE),"Conta não cadastrada"))</f>
        <v/>
      </c>
      <c r="E1786" s="15" t="n"/>
    </row>
    <row r="1787">
      <c r="A1787" s="13" t="n"/>
      <c r="B1787" s="14" t="n"/>
      <c r="C1787" s="14" t="n"/>
      <c r="D1787" s="14">
        <f>IF(C1787="","",IFERROR(VLOOKUP(C1787,Listas!$A$6:$B$45,2,FALSE),"Conta não cadastrada"))</f>
        <v/>
      </c>
      <c r="E1787" s="15" t="n"/>
    </row>
    <row r="1788">
      <c r="A1788" s="13" t="n"/>
      <c r="B1788" s="14" t="n"/>
      <c r="C1788" s="14" t="n"/>
      <c r="D1788" s="14">
        <f>IF(C1788="","",IFERROR(VLOOKUP(C1788,Listas!$A$6:$B$45,2,FALSE),"Conta não cadastrada"))</f>
        <v/>
      </c>
      <c r="E1788" s="15" t="n"/>
    </row>
    <row r="1789">
      <c r="A1789" s="13" t="n"/>
      <c r="B1789" s="14" t="n"/>
      <c r="C1789" s="14" t="n"/>
      <c r="D1789" s="14">
        <f>IF(C1789="","",IFERROR(VLOOKUP(C1789,Listas!$A$6:$B$45,2,FALSE),"Conta não cadastrada"))</f>
        <v/>
      </c>
      <c r="E1789" s="15" t="n"/>
    </row>
    <row r="1790">
      <c r="A1790" s="13" t="n"/>
      <c r="B1790" s="14" t="n"/>
      <c r="C1790" s="14" t="n"/>
      <c r="D1790" s="14">
        <f>IF(C1790="","",IFERROR(VLOOKUP(C1790,Listas!$A$6:$B$45,2,FALSE),"Conta não cadastrada"))</f>
        <v/>
      </c>
      <c r="E1790" s="15" t="n"/>
    </row>
    <row r="1791">
      <c r="A1791" s="13" t="n"/>
      <c r="B1791" s="14" t="n"/>
      <c r="C1791" s="14" t="n"/>
      <c r="D1791" s="14">
        <f>IF(C1791="","",IFERROR(VLOOKUP(C1791,Listas!$A$6:$B$45,2,FALSE),"Conta não cadastrada"))</f>
        <v/>
      </c>
      <c r="E1791" s="15" t="n"/>
    </row>
    <row r="1792">
      <c r="A1792" s="13" t="n"/>
      <c r="B1792" s="14" t="n"/>
      <c r="C1792" s="14" t="n"/>
      <c r="D1792" s="14">
        <f>IF(C1792="","",IFERROR(VLOOKUP(C1792,Listas!$A$6:$B$45,2,FALSE),"Conta não cadastrada"))</f>
        <v/>
      </c>
      <c r="E1792" s="15" t="n"/>
    </row>
    <row r="1793">
      <c r="A1793" s="13" t="n"/>
      <c r="B1793" s="14" t="n"/>
      <c r="C1793" s="14" t="n"/>
      <c r="D1793" s="14">
        <f>IF(C1793="","",IFERROR(VLOOKUP(C1793,Listas!$A$6:$B$45,2,FALSE),"Conta não cadastrada"))</f>
        <v/>
      </c>
      <c r="E1793" s="15" t="n"/>
    </row>
    <row r="1794">
      <c r="A1794" s="13" t="n"/>
      <c r="B1794" s="14" t="n"/>
      <c r="C1794" s="14" t="n"/>
      <c r="D1794" s="14">
        <f>IF(C1794="","",IFERROR(VLOOKUP(C1794,Listas!$A$6:$B$45,2,FALSE),"Conta não cadastrada"))</f>
        <v/>
      </c>
      <c r="E1794" s="15" t="n"/>
    </row>
    <row r="1795">
      <c r="A1795" s="13" t="n"/>
      <c r="B1795" s="14" t="n"/>
      <c r="C1795" s="14" t="n"/>
      <c r="D1795" s="14">
        <f>IF(C1795="","",IFERROR(VLOOKUP(C1795,Listas!$A$6:$B$45,2,FALSE),"Conta não cadastrada"))</f>
        <v/>
      </c>
      <c r="E1795" s="15" t="n"/>
    </row>
    <row r="1796">
      <c r="A1796" s="13" t="n"/>
      <c r="B1796" s="14" t="n"/>
      <c r="C1796" s="14" t="n"/>
      <c r="D1796" s="14">
        <f>IF(C1796="","",IFERROR(VLOOKUP(C1796,Listas!$A$6:$B$45,2,FALSE),"Conta não cadastrada"))</f>
        <v/>
      </c>
      <c r="E1796" s="15" t="n"/>
    </row>
    <row r="1797">
      <c r="A1797" s="13" t="n"/>
      <c r="B1797" s="14" t="n"/>
      <c r="C1797" s="14" t="n"/>
      <c r="D1797" s="14">
        <f>IF(C1797="","",IFERROR(VLOOKUP(C1797,Listas!$A$6:$B$45,2,FALSE),"Conta não cadastrada"))</f>
        <v/>
      </c>
      <c r="E1797" s="15" t="n"/>
    </row>
    <row r="1798">
      <c r="A1798" s="13" t="n"/>
      <c r="B1798" s="14" t="n"/>
      <c r="C1798" s="14" t="n"/>
      <c r="D1798" s="14">
        <f>IF(C1798="","",IFERROR(VLOOKUP(C1798,Listas!$A$6:$B$45,2,FALSE),"Conta não cadastrada"))</f>
        <v/>
      </c>
      <c r="E1798" s="15" t="n"/>
    </row>
    <row r="1799">
      <c r="A1799" s="13" t="n"/>
      <c r="B1799" s="14" t="n"/>
      <c r="C1799" s="14" t="n"/>
      <c r="D1799" s="14">
        <f>IF(C1799="","",IFERROR(VLOOKUP(C1799,Listas!$A$6:$B$45,2,FALSE),"Conta não cadastrada"))</f>
        <v/>
      </c>
      <c r="E1799" s="15" t="n"/>
    </row>
    <row r="1800">
      <c r="A1800" s="13" t="n"/>
      <c r="B1800" s="14" t="n"/>
      <c r="C1800" s="14" t="n"/>
      <c r="D1800" s="14">
        <f>IF(C1800="","",IFERROR(VLOOKUP(C1800,Listas!$A$6:$B$45,2,FALSE),"Conta não cadastrada"))</f>
        <v/>
      </c>
      <c r="E1800" s="15" t="n"/>
    </row>
    <row r="1801">
      <c r="A1801" s="13" t="n"/>
      <c r="B1801" s="14" t="n"/>
      <c r="C1801" s="14" t="n"/>
      <c r="D1801" s="14">
        <f>IF(C1801="","",IFERROR(VLOOKUP(C1801,Listas!$A$6:$B$45,2,FALSE),"Conta não cadastrada"))</f>
        <v/>
      </c>
      <c r="E1801" s="15" t="n"/>
    </row>
    <row r="1802">
      <c r="A1802" s="13" t="n"/>
      <c r="B1802" s="14" t="n"/>
      <c r="C1802" s="14" t="n"/>
      <c r="D1802" s="14">
        <f>IF(C1802="","",IFERROR(VLOOKUP(C1802,Listas!$A$6:$B$45,2,FALSE),"Conta não cadastrada"))</f>
        <v/>
      </c>
      <c r="E1802" s="15" t="n"/>
    </row>
    <row r="1803">
      <c r="A1803" s="13" t="n"/>
      <c r="B1803" s="14" t="n"/>
      <c r="C1803" s="14" t="n"/>
      <c r="D1803" s="14">
        <f>IF(C1803="","",IFERROR(VLOOKUP(C1803,Listas!$A$6:$B$45,2,FALSE),"Conta não cadastrada"))</f>
        <v/>
      </c>
      <c r="E1803" s="15" t="n"/>
    </row>
    <row r="1804">
      <c r="A1804" s="13" t="n"/>
      <c r="B1804" s="14" t="n"/>
      <c r="C1804" s="14" t="n"/>
      <c r="D1804" s="14">
        <f>IF(C1804="","",IFERROR(VLOOKUP(C1804,Listas!$A$6:$B$45,2,FALSE),"Conta não cadastrada"))</f>
        <v/>
      </c>
      <c r="E1804" s="15" t="n"/>
    </row>
    <row r="1805">
      <c r="A1805" s="13" t="n"/>
      <c r="B1805" s="14" t="n"/>
      <c r="C1805" s="14" t="n"/>
      <c r="D1805" s="14">
        <f>IF(C1805="","",IFERROR(VLOOKUP(C1805,Listas!$A$6:$B$45,2,FALSE),"Conta não cadastrada"))</f>
        <v/>
      </c>
      <c r="E1805" s="15" t="n"/>
    </row>
    <row r="1806">
      <c r="A1806" s="13" t="n"/>
      <c r="B1806" s="14" t="n"/>
      <c r="C1806" s="14" t="n"/>
      <c r="D1806" s="14">
        <f>IF(C1806="","",IFERROR(VLOOKUP(C1806,Listas!$A$6:$B$45,2,FALSE),"Conta não cadastrada"))</f>
        <v/>
      </c>
      <c r="E1806" s="15" t="n"/>
    </row>
    <row r="1807">
      <c r="A1807" s="13" t="n"/>
      <c r="B1807" s="14" t="n"/>
      <c r="C1807" s="14" t="n"/>
      <c r="D1807" s="14">
        <f>IF(C1807="","",IFERROR(VLOOKUP(C1807,Listas!$A$6:$B$45,2,FALSE),"Conta não cadastrada"))</f>
        <v/>
      </c>
      <c r="E1807" s="15" t="n"/>
    </row>
    <row r="1808">
      <c r="A1808" s="13" t="n"/>
      <c r="B1808" s="14" t="n"/>
      <c r="C1808" s="14" t="n"/>
      <c r="D1808" s="14">
        <f>IF(C1808="","",IFERROR(VLOOKUP(C1808,Listas!$A$6:$B$45,2,FALSE),"Conta não cadastrada"))</f>
        <v/>
      </c>
      <c r="E1808" s="15" t="n"/>
    </row>
    <row r="1809">
      <c r="A1809" s="13" t="n"/>
      <c r="B1809" s="14" t="n"/>
      <c r="C1809" s="14" t="n"/>
      <c r="D1809" s="14">
        <f>IF(C1809="","",IFERROR(VLOOKUP(C1809,Listas!$A$6:$B$45,2,FALSE),"Conta não cadastrada"))</f>
        <v/>
      </c>
      <c r="E1809" s="15" t="n"/>
    </row>
    <row r="1810">
      <c r="A1810" s="13" t="n"/>
      <c r="B1810" s="14" t="n"/>
      <c r="C1810" s="14" t="n"/>
      <c r="D1810" s="14">
        <f>IF(C1810="","",IFERROR(VLOOKUP(C1810,Listas!$A$6:$B$45,2,FALSE),"Conta não cadastrada"))</f>
        <v/>
      </c>
      <c r="E1810" s="15" t="n"/>
    </row>
    <row r="1811">
      <c r="A1811" s="13" t="n"/>
      <c r="B1811" s="14" t="n"/>
      <c r="C1811" s="14" t="n"/>
      <c r="D1811" s="14">
        <f>IF(C1811="","",IFERROR(VLOOKUP(C1811,Listas!$A$6:$B$45,2,FALSE),"Conta não cadastrada"))</f>
        <v/>
      </c>
      <c r="E1811" s="15" t="n"/>
    </row>
    <row r="1812">
      <c r="A1812" s="13" t="n"/>
      <c r="B1812" s="14" t="n"/>
      <c r="C1812" s="14" t="n"/>
      <c r="D1812" s="14">
        <f>IF(C1812="","",IFERROR(VLOOKUP(C1812,Listas!$A$6:$B$45,2,FALSE),"Conta não cadastrada"))</f>
        <v/>
      </c>
      <c r="E1812" s="15" t="n"/>
    </row>
    <row r="1813">
      <c r="A1813" s="13" t="n"/>
      <c r="B1813" s="14" t="n"/>
      <c r="C1813" s="14" t="n"/>
      <c r="D1813" s="14">
        <f>IF(C1813="","",IFERROR(VLOOKUP(C1813,Listas!$A$6:$B$45,2,FALSE),"Conta não cadastrada"))</f>
        <v/>
      </c>
      <c r="E1813" s="15" t="n"/>
    </row>
    <row r="1814">
      <c r="A1814" s="13" t="n"/>
      <c r="B1814" s="14" t="n"/>
      <c r="C1814" s="14" t="n"/>
      <c r="D1814" s="14">
        <f>IF(C1814="","",IFERROR(VLOOKUP(C1814,Listas!$A$6:$B$45,2,FALSE),"Conta não cadastrada"))</f>
        <v/>
      </c>
      <c r="E1814" s="15" t="n"/>
    </row>
    <row r="1815">
      <c r="A1815" s="13" t="n"/>
      <c r="B1815" s="14" t="n"/>
      <c r="C1815" s="14" t="n"/>
      <c r="D1815" s="14">
        <f>IF(C1815="","",IFERROR(VLOOKUP(C1815,Listas!$A$6:$B$45,2,FALSE),"Conta não cadastrada"))</f>
        <v/>
      </c>
      <c r="E1815" s="15" t="n"/>
    </row>
    <row r="1816">
      <c r="A1816" s="13" t="n"/>
      <c r="B1816" s="14" t="n"/>
      <c r="C1816" s="14" t="n"/>
      <c r="D1816" s="14">
        <f>IF(C1816="","",IFERROR(VLOOKUP(C1816,Listas!$A$6:$B$45,2,FALSE),"Conta não cadastrada"))</f>
        <v/>
      </c>
      <c r="E1816" s="15" t="n"/>
    </row>
    <row r="1817">
      <c r="A1817" s="13" t="n"/>
      <c r="B1817" s="14" t="n"/>
      <c r="C1817" s="14" t="n"/>
      <c r="D1817" s="14">
        <f>IF(C1817="","",IFERROR(VLOOKUP(C1817,Listas!$A$6:$B$45,2,FALSE),"Conta não cadastrada"))</f>
        <v/>
      </c>
      <c r="E1817" s="15" t="n"/>
    </row>
    <row r="1818">
      <c r="A1818" s="13" t="n"/>
      <c r="B1818" s="14" t="n"/>
      <c r="C1818" s="14" t="n"/>
      <c r="D1818" s="14">
        <f>IF(C1818="","",IFERROR(VLOOKUP(C1818,Listas!$A$6:$B$45,2,FALSE),"Conta não cadastrada"))</f>
        <v/>
      </c>
      <c r="E1818" s="15" t="n"/>
    </row>
    <row r="1819">
      <c r="A1819" s="13" t="n"/>
      <c r="B1819" s="14" t="n"/>
      <c r="C1819" s="14" t="n"/>
      <c r="D1819" s="14">
        <f>IF(C1819="","",IFERROR(VLOOKUP(C1819,Listas!$A$6:$B$45,2,FALSE),"Conta não cadastrada"))</f>
        <v/>
      </c>
      <c r="E1819" s="15" t="n"/>
    </row>
    <row r="1820">
      <c r="A1820" s="13" t="n"/>
      <c r="B1820" s="14" t="n"/>
      <c r="C1820" s="14" t="n"/>
      <c r="D1820" s="14">
        <f>IF(C1820="","",IFERROR(VLOOKUP(C1820,Listas!$A$6:$B$45,2,FALSE),"Conta não cadastrada"))</f>
        <v/>
      </c>
      <c r="E1820" s="15" t="n"/>
    </row>
    <row r="1821">
      <c r="A1821" s="13" t="n"/>
      <c r="B1821" s="14" t="n"/>
      <c r="C1821" s="14" t="n"/>
      <c r="D1821" s="14">
        <f>IF(C1821="","",IFERROR(VLOOKUP(C1821,Listas!$A$6:$B$45,2,FALSE),"Conta não cadastrada"))</f>
        <v/>
      </c>
      <c r="E1821" s="15" t="n"/>
    </row>
    <row r="1822">
      <c r="A1822" s="13" t="n"/>
      <c r="B1822" s="14" t="n"/>
      <c r="C1822" s="14" t="n"/>
      <c r="D1822" s="14">
        <f>IF(C1822="","",IFERROR(VLOOKUP(C1822,Listas!$A$6:$B$45,2,FALSE),"Conta não cadastrada"))</f>
        <v/>
      </c>
      <c r="E1822" s="15" t="n"/>
    </row>
    <row r="1823">
      <c r="A1823" s="13" t="n"/>
      <c r="B1823" s="14" t="n"/>
      <c r="C1823" s="14" t="n"/>
      <c r="D1823" s="14">
        <f>IF(C1823="","",IFERROR(VLOOKUP(C1823,Listas!$A$6:$B$45,2,FALSE),"Conta não cadastrada"))</f>
        <v/>
      </c>
      <c r="E1823" s="15" t="n"/>
    </row>
    <row r="1824">
      <c r="A1824" s="13" t="n"/>
      <c r="B1824" s="14" t="n"/>
      <c r="C1824" s="14" t="n"/>
      <c r="D1824" s="14">
        <f>IF(C1824="","",IFERROR(VLOOKUP(C1824,Listas!$A$6:$B$45,2,FALSE),"Conta não cadastrada"))</f>
        <v/>
      </c>
      <c r="E1824" s="15" t="n"/>
    </row>
    <row r="1825">
      <c r="A1825" s="13" t="n"/>
      <c r="B1825" s="14" t="n"/>
      <c r="C1825" s="14" t="n"/>
      <c r="D1825" s="14">
        <f>IF(C1825="","",IFERROR(VLOOKUP(C1825,Listas!$A$6:$B$45,2,FALSE),"Conta não cadastrada"))</f>
        <v/>
      </c>
      <c r="E1825" s="15" t="n"/>
    </row>
    <row r="1826">
      <c r="A1826" s="13" t="n"/>
      <c r="B1826" s="14" t="n"/>
      <c r="C1826" s="14" t="n"/>
      <c r="D1826" s="14">
        <f>IF(C1826="","",IFERROR(VLOOKUP(C1826,Listas!$A$6:$B$45,2,FALSE),"Conta não cadastrada"))</f>
        <v/>
      </c>
      <c r="E1826" s="15" t="n"/>
    </row>
    <row r="1827">
      <c r="A1827" s="13" t="n"/>
      <c r="B1827" s="14" t="n"/>
      <c r="C1827" s="14" t="n"/>
      <c r="D1827" s="14">
        <f>IF(C1827="","",IFERROR(VLOOKUP(C1827,Listas!$A$6:$B$45,2,FALSE),"Conta não cadastrada"))</f>
        <v/>
      </c>
      <c r="E1827" s="15" t="n"/>
    </row>
    <row r="1828">
      <c r="A1828" s="13" t="n"/>
      <c r="B1828" s="14" t="n"/>
      <c r="C1828" s="14" t="n"/>
      <c r="D1828" s="14">
        <f>IF(C1828="","",IFERROR(VLOOKUP(C1828,Listas!$A$6:$B$45,2,FALSE),"Conta não cadastrada"))</f>
        <v/>
      </c>
      <c r="E1828" s="15" t="n"/>
    </row>
    <row r="1829">
      <c r="A1829" s="13" t="n"/>
      <c r="B1829" s="14" t="n"/>
      <c r="C1829" s="14" t="n"/>
      <c r="D1829" s="14">
        <f>IF(C1829="","",IFERROR(VLOOKUP(C1829,Listas!$A$6:$B$45,2,FALSE),"Conta não cadastrada"))</f>
        <v/>
      </c>
      <c r="E1829" s="15" t="n"/>
    </row>
    <row r="1830">
      <c r="A1830" s="13" t="n"/>
      <c r="B1830" s="14" t="n"/>
      <c r="C1830" s="14" t="n"/>
      <c r="D1830" s="14">
        <f>IF(C1830="","",IFERROR(VLOOKUP(C1830,Listas!$A$6:$B$45,2,FALSE),"Conta não cadastrada"))</f>
        <v/>
      </c>
      <c r="E1830" s="15" t="n"/>
    </row>
    <row r="1831">
      <c r="A1831" s="13" t="n"/>
      <c r="B1831" s="14" t="n"/>
      <c r="C1831" s="14" t="n"/>
      <c r="D1831" s="14">
        <f>IF(C1831="","",IFERROR(VLOOKUP(C1831,Listas!$A$6:$B$45,2,FALSE),"Conta não cadastrada"))</f>
        <v/>
      </c>
      <c r="E1831" s="15" t="n"/>
    </row>
    <row r="1832">
      <c r="A1832" s="13" t="n"/>
      <c r="B1832" s="14" t="n"/>
      <c r="C1832" s="14" t="n"/>
      <c r="D1832" s="14">
        <f>IF(C1832="","",IFERROR(VLOOKUP(C1832,Listas!$A$6:$B$45,2,FALSE),"Conta não cadastrada"))</f>
        <v/>
      </c>
      <c r="E1832" s="15" t="n"/>
    </row>
    <row r="1833">
      <c r="A1833" s="13" t="n"/>
      <c r="B1833" s="14" t="n"/>
      <c r="C1833" s="14" t="n"/>
      <c r="D1833" s="14">
        <f>IF(C1833="","",IFERROR(VLOOKUP(C1833,Listas!$A$6:$B$45,2,FALSE),"Conta não cadastrada"))</f>
        <v/>
      </c>
      <c r="E1833" s="15" t="n"/>
    </row>
    <row r="1834">
      <c r="A1834" s="13" t="n"/>
      <c r="B1834" s="14" t="n"/>
      <c r="C1834" s="14" t="n"/>
      <c r="D1834" s="14">
        <f>IF(C1834="","",IFERROR(VLOOKUP(C1834,Listas!$A$6:$B$45,2,FALSE),"Conta não cadastrada"))</f>
        <v/>
      </c>
      <c r="E1834" s="15" t="n"/>
    </row>
    <row r="1835">
      <c r="A1835" s="13" t="n"/>
      <c r="B1835" s="14" t="n"/>
      <c r="C1835" s="14" t="n"/>
      <c r="D1835" s="14">
        <f>IF(C1835="","",IFERROR(VLOOKUP(C1835,Listas!$A$6:$B$45,2,FALSE),"Conta não cadastrada"))</f>
        <v/>
      </c>
      <c r="E1835" s="15" t="n"/>
    </row>
    <row r="1836">
      <c r="A1836" s="13" t="n"/>
      <c r="B1836" s="14" t="n"/>
      <c r="C1836" s="14" t="n"/>
      <c r="D1836" s="14">
        <f>IF(C1836="","",IFERROR(VLOOKUP(C1836,Listas!$A$6:$B$45,2,FALSE),"Conta não cadastrada"))</f>
        <v/>
      </c>
      <c r="E1836" s="15" t="n"/>
    </row>
    <row r="1837">
      <c r="A1837" s="13" t="n"/>
      <c r="B1837" s="14" t="n"/>
      <c r="C1837" s="14" t="n"/>
      <c r="D1837" s="14">
        <f>IF(C1837="","",IFERROR(VLOOKUP(C1837,Listas!$A$6:$B$45,2,FALSE),"Conta não cadastrada"))</f>
        <v/>
      </c>
      <c r="E1837" s="15" t="n"/>
    </row>
    <row r="1838">
      <c r="A1838" s="13" t="n"/>
      <c r="B1838" s="14" t="n"/>
      <c r="C1838" s="14" t="n"/>
      <c r="D1838" s="14">
        <f>IF(C1838="","",IFERROR(VLOOKUP(C1838,Listas!$A$6:$B$45,2,FALSE),"Conta não cadastrada"))</f>
        <v/>
      </c>
      <c r="E1838" s="15" t="n"/>
    </row>
    <row r="1839">
      <c r="A1839" s="13" t="n"/>
      <c r="B1839" s="14" t="n"/>
      <c r="C1839" s="14" t="n"/>
      <c r="D1839" s="14">
        <f>IF(C1839="","",IFERROR(VLOOKUP(C1839,Listas!$A$6:$B$45,2,FALSE),"Conta não cadastrada"))</f>
        <v/>
      </c>
      <c r="E1839" s="15" t="n"/>
    </row>
    <row r="1840">
      <c r="A1840" s="13" t="n"/>
      <c r="B1840" s="14" t="n"/>
      <c r="C1840" s="14" t="n"/>
      <c r="D1840" s="14">
        <f>IF(C1840="","",IFERROR(VLOOKUP(C1840,Listas!$A$6:$B$45,2,FALSE),"Conta não cadastrada"))</f>
        <v/>
      </c>
      <c r="E1840" s="15" t="n"/>
    </row>
    <row r="1841">
      <c r="A1841" s="13" t="n"/>
      <c r="B1841" s="14" t="n"/>
      <c r="C1841" s="14" t="n"/>
      <c r="D1841" s="14">
        <f>IF(C1841="","",IFERROR(VLOOKUP(C1841,Listas!$A$6:$B$45,2,FALSE),"Conta não cadastrada"))</f>
        <v/>
      </c>
      <c r="E1841" s="15" t="n"/>
    </row>
    <row r="1842">
      <c r="A1842" s="13" t="n"/>
      <c r="B1842" s="14" t="n"/>
      <c r="C1842" s="14" t="n"/>
      <c r="D1842" s="14">
        <f>IF(C1842="","",IFERROR(VLOOKUP(C1842,Listas!$A$6:$B$45,2,FALSE),"Conta não cadastrada"))</f>
        <v/>
      </c>
      <c r="E1842" s="15" t="n"/>
    </row>
    <row r="1843">
      <c r="A1843" s="13" t="n"/>
      <c r="B1843" s="14" t="n"/>
      <c r="C1843" s="14" t="n"/>
      <c r="D1843" s="14">
        <f>IF(C1843="","",IFERROR(VLOOKUP(C1843,Listas!$A$6:$B$45,2,FALSE),"Conta não cadastrada"))</f>
        <v/>
      </c>
      <c r="E1843" s="15" t="n"/>
    </row>
    <row r="1844">
      <c r="A1844" s="13" t="n"/>
      <c r="B1844" s="14" t="n"/>
      <c r="C1844" s="14" t="n"/>
      <c r="D1844" s="14">
        <f>IF(C1844="","",IFERROR(VLOOKUP(C1844,Listas!$A$6:$B$45,2,FALSE),"Conta não cadastrada"))</f>
        <v/>
      </c>
      <c r="E1844" s="15" t="n"/>
    </row>
    <row r="1845">
      <c r="A1845" s="13" t="n"/>
      <c r="B1845" s="14" t="n"/>
      <c r="C1845" s="14" t="n"/>
      <c r="D1845" s="14">
        <f>IF(C1845="","",IFERROR(VLOOKUP(C1845,Listas!$A$6:$B$45,2,FALSE),"Conta não cadastrada"))</f>
        <v/>
      </c>
      <c r="E1845" s="15" t="n"/>
    </row>
    <row r="1846">
      <c r="A1846" s="13" t="n"/>
      <c r="B1846" s="14" t="n"/>
      <c r="C1846" s="14" t="n"/>
      <c r="D1846" s="14">
        <f>IF(C1846="","",IFERROR(VLOOKUP(C1846,Listas!$A$6:$B$45,2,FALSE),"Conta não cadastrada"))</f>
        <v/>
      </c>
      <c r="E1846" s="15" t="n"/>
    </row>
    <row r="1847">
      <c r="A1847" s="13" t="n"/>
      <c r="B1847" s="14" t="n"/>
      <c r="C1847" s="14" t="n"/>
      <c r="D1847" s="14">
        <f>IF(C1847="","",IFERROR(VLOOKUP(C1847,Listas!$A$6:$B$45,2,FALSE),"Conta não cadastrada"))</f>
        <v/>
      </c>
      <c r="E1847" s="15" t="n"/>
    </row>
    <row r="1848">
      <c r="A1848" s="13" t="n"/>
      <c r="B1848" s="14" t="n"/>
      <c r="C1848" s="14" t="n"/>
      <c r="D1848" s="14">
        <f>IF(C1848="","",IFERROR(VLOOKUP(C1848,Listas!$A$6:$B$45,2,FALSE),"Conta não cadastrada"))</f>
        <v/>
      </c>
      <c r="E1848" s="15" t="n"/>
    </row>
    <row r="1849">
      <c r="A1849" s="13" t="n"/>
      <c r="B1849" s="14" t="n"/>
      <c r="C1849" s="14" t="n"/>
      <c r="D1849" s="14">
        <f>IF(C1849="","",IFERROR(VLOOKUP(C1849,Listas!$A$6:$B$45,2,FALSE),"Conta não cadastrada"))</f>
        <v/>
      </c>
      <c r="E1849" s="15" t="n"/>
    </row>
    <row r="1850">
      <c r="A1850" s="13" t="n"/>
      <c r="B1850" s="14" t="n"/>
      <c r="C1850" s="14" t="n"/>
      <c r="D1850" s="14">
        <f>IF(C1850="","",IFERROR(VLOOKUP(C1850,Listas!$A$6:$B$45,2,FALSE),"Conta não cadastrada"))</f>
        <v/>
      </c>
      <c r="E1850" s="15" t="n"/>
    </row>
    <row r="1851">
      <c r="A1851" s="13" t="n"/>
      <c r="B1851" s="14" t="n"/>
      <c r="C1851" s="14" t="n"/>
      <c r="D1851" s="14">
        <f>IF(C1851="","",IFERROR(VLOOKUP(C1851,Listas!$A$6:$B$45,2,FALSE),"Conta não cadastrada"))</f>
        <v/>
      </c>
      <c r="E1851" s="15" t="n"/>
    </row>
    <row r="1852">
      <c r="A1852" s="13" t="n"/>
      <c r="B1852" s="14" t="n"/>
      <c r="C1852" s="14" t="n"/>
      <c r="D1852" s="14">
        <f>IF(C1852="","",IFERROR(VLOOKUP(C1852,Listas!$A$6:$B$45,2,FALSE),"Conta não cadastrada"))</f>
        <v/>
      </c>
      <c r="E1852" s="15" t="n"/>
    </row>
    <row r="1853">
      <c r="A1853" s="13" t="n"/>
      <c r="B1853" s="14" t="n"/>
      <c r="C1853" s="14" t="n"/>
      <c r="D1853" s="14">
        <f>IF(C1853="","",IFERROR(VLOOKUP(C1853,Listas!$A$6:$B$45,2,FALSE),"Conta não cadastrada"))</f>
        <v/>
      </c>
      <c r="E1853" s="15" t="n"/>
    </row>
    <row r="1854">
      <c r="A1854" s="13" t="n"/>
      <c r="B1854" s="14" t="n"/>
      <c r="C1854" s="14" t="n"/>
      <c r="D1854" s="14">
        <f>IF(C1854="","",IFERROR(VLOOKUP(C1854,Listas!$A$6:$B$45,2,FALSE),"Conta não cadastrada"))</f>
        <v/>
      </c>
      <c r="E1854" s="15" t="n"/>
    </row>
    <row r="1855">
      <c r="A1855" s="13" t="n"/>
      <c r="B1855" s="14" t="n"/>
      <c r="C1855" s="14" t="n"/>
      <c r="D1855" s="14">
        <f>IF(C1855="","",IFERROR(VLOOKUP(C1855,Listas!$A$6:$B$45,2,FALSE),"Conta não cadastrada"))</f>
        <v/>
      </c>
      <c r="E1855" s="15" t="n"/>
    </row>
    <row r="1856">
      <c r="A1856" s="13" t="n"/>
      <c r="B1856" s="14" t="n"/>
      <c r="C1856" s="14" t="n"/>
      <c r="D1856" s="14">
        <f>IF(C1856="","",IFERROR(VLOOKUP(C1856,Listas!$A$6:$B$45,2,FALSE),"Conta não cadastrada"))</f>
        <v/>
      </c>
      <c r="E1856" s="15" t="n"/>
    </row>
    <row r="1857">
      <c r="A1857" s="13" t="n"/>
      <c r="B1857" s="14" t="n"/>
      <c r="C1857" s="14" t="n"/>
      <c r="D1857" s="14">
        <f>IF(C1857="","",IFERROR(VLOOKUP(C1857,Listas!$A$6:$B$45,2,FALSE),"Conta não cadastrada"))</f>
        <v/>
      </c>
      <c r="E1857" s="15" t="n"/>
    </row>
    <row r="1858">
      <c r="A1858" s="13" t="n"/>
      <c r="B1858" s="14" t="n"/>
      <c r="C1858" s="14" t="n"/>
      <c r="D1858" s="14">
        <f>IF(C1858="","",IFERROR(VLOOKUP(C1858,Listas!$A$6:$B$45,2,FALSE),"Conta não cadastrada"))</f>
        <v/>
      </c>
      <c r="E1858" s="15" t="n"/>
    </row>
    <row r="1859">
      <c r="A1859" s="13" t="n"/>
      <c r="B1859" s="14" t="n"/>
      <c r="C1859" s="14" t="n"/>
      <c r="D1859" s="14">
        <f>IF(C1859="","",IFERROR(VLOOKUP(C1859,Listas!$A$6:$B$45,2,FALSE),"Conta não cadastrada"))</f>
        <v/>
      </c>
      <c r="E1859" s="15" t="n"/>
    </row>
    <row r="1860">
      <c r="A1860" s="13" t="n"/>
      <c r="B1860" s="14" t="n"/>
      <c r="C1860" s="14" t="n"/>
      <c r="D1860" s="14">
        <f>IF(C1860="","",IFERROR(VLOOKUP(C1860,Listas!$A$6:$B$45,2,FALSE),"Conta não cadastrada"))</f>
        <v/>
      </c>
      <c r="E1860" s="15" t="n"/>
    </row>
    <row r="1861">
      <c r="A1861" s="13" t="n"/>
      <c r="B1861" s="14" t="n"/>
      <c r="C1861" s="14" t="n"/>
      <c r="D1861" s="14">
        <f>IF(C1861="","",IFERROR(VLOOKUP(C1861,Listas!$A$6:$B$45,2,FALSE),"Conta não cadastrada"))</f>
        <v/>
      </c>
      <c r="E1861" s="15" t="n"/>
    </row>
    <row r="1862">
      <c r="A1862" s="13" t="n"/>
      <c r="B1862" s="14" t="n"/>
      <c r="C1862" s="14" t="n"/>
      <c r="D1862" s="14">
        <f>IF(C1862="","",IFERROR(VLOOKUP(C1862,Listas!$A$6:$B$45,2,FALSE),"Conta não cadastrada"))</f>
        <v/>
      </c>
      <c r="E1862" s="15" t="n"/>
    </row>
    <row r="1863">
      <c r="A1863" s="13" t="n"/>
      <c r="B1863" s="14" t="n"/>
      <c r="C1863" s="14" t="n"/>
      <c r="D1863" s="14">
        <f>IF(C1863="","",IFERROR(VLOOKUP(C1863,Listas!$A$6:$B$45,2,FALSE),"Conta não cadastrada"))</f>
        <v/>
      </c>
      <c r="E1863" s="15" t="n"/>
    </row>
    <row r="1864">
      <c r="A1864" s="13" t="n"/>
      <c r="B1864" s="14" t="n"/>
      <c r="C1864" s="14" t="n"/>
      <c r="D1864" s="14">
        <f>IF(C1864="","",IFERROR(VLOOKUP(C1864,Listas!$A$6:$B$45,2,FALSE),"Conta não cadastrada"))</f>
        <v/>
      </c>
      <c r="E1864" s="15" t="n"/>
    </row>
    <row r="1865">
      <c r="A1865" s="13" t="n"/>
      <c r="B1865" s="14" t="n"/>
      <c r="C1865" s="14" t="n"/>
      <c r="D1865" s="14">
        <f>IF(C1865="","",IFERROR(VLOOKUP(C1865,Listas!$A$6:$B$45,2,FALSE),"Conta não cadastrada"))</f>
        <v/>
      </c>
      <c r="E1865" s="15" t="n"/>
    </row>
    <row r="1866">
      <c r="A1866" s="13" t="n"/>
      <c r="B1866" s="14" t="n"/>
      <c r="C1866" s="14" t="n"/>
      <c r="D1866" s="14">
        <f>IF(C1866="","",IFERROR(VLOOKUP(C1866,Listas!$A$6:$B$45,2,FALSE),"Conta não cadastrada"))</f>
        <v/>
      </c>
      <c r="E1866" s="15" t="n"/>
    </row>
    <row r="1867">
      <c r="A1867" s="13" t="n"/>
      <c r="B1867" s="14" t="n"/>
      <c r="C1867" s="14" t="n"/>
      <c r="D1867" s="14">
        <f>IF(C1867="","",IFERROR(VLOOKUP(C1867,Listas!$A$6:$B$45,2,FALSE),"Conta não cadastrada"))</f>
        <v/>
      </c>
      <c r="E1867" s="15" t="n"/>
    </row>
    <row r="1868">
      <c r="A1868" s="13" t="n"/>
      <c r="B1868" s="14" t="n"/>
      <c r="C1868" s="14" t="n"/>
      <c r="D1868" s="14">
        <f>IF(C1868="","",IFERROR(VLOOKUP(C1868,Listas!$A$6:$B$45,2,FALSE),"Conta não cadastrada"))</f>
        <v/>
      </c>
      <c r="E1868" s="15" t="n"/>
    </row>
    <row r="1869">
      <c r="A1869" s="13" t="n"/>
      <c r="B1869" s="14" t="n"/>
      <c r="C1869" s="14" t="n"/>
      <c r="D1869" s="14">
        <f>IF(C1869="","",IFERROR(VLOOKUP(C1869,Listas!$A$6:$B$45,2,FALSE),"Conta não cadastrada"))</f>
        <v/>
      </c>
      <c r="E1869" s="15" t="n"/>
    </row>
    <row r="1870">
      <c r="A1870" s="13" t="n"/>
      <c r="B1870" s="14" t="n"/>
      <c r="C1870" s="14" t="n"/>
      <c r="D1870" s="14">
        <f>IF(C1870="","",IFERROR(VLOOKUP(C1870,Listas!$A$6:$B$45,2,FALSE),"Conta não cadastrada"))</f>
        <v/>
      </c>
      <c r="E1870" s="15" t="n"/>
    </row>
    <row r="1871">
      <c r="A1871" s="13" t="n"/>
      <c r="B1871" s="14" t="n"/>
      <c r="C1871" s="14" t="n"/>
      <c r="D1871" s="14">
        <f>IF(C1871="","",IFERROR(VLOOKUP(C1871,Listas!$A$6:$B$45,2,FALSE),"Conta não cadastrada"))</f>
        <v/>
      </c>
      <c r="E1871" s="15" t="n"/>
    </row>
    <row r="1872">
      <c r="A1872" s="13" t="n"/>
      <c r="B1872" s="14" t="n"/>
      <c r="C1872" s="14" t="n"/>
      <c r="D1872" s="14">
        <f>IF(C1872="","",IFERROR(VLOOKUP(C1872,Listas!$A$6:$B$45,2,FALSE),"Conta não cadastrada"))</f>
        <v/>
      </c>
      <c r="E1872" s="15" t="n"/>
    </row>
    <row r="1873">
      <c r="A1873" s="13" t="n"/>
      <c r="B1873" s="14" t="n"/>
      <c r="C1873" s="14" t="n"/>
      <c r="D1873" s="14">
        <f>IF(C1873="","",IFERROR(VLOOKUP(C1873,Listas!$A$6:$B$45,2,FALSE),"Conta não cadastrada"))</f>
        <v/>
      </c>
      <c r="E1873" s="15" t="n"/>
    </row>
    <row r="1874">
      <c r="A1874" s="13" t="n"/>
      <c r="B1874" s="14" t="n"/>
      <c r="C1874" s="14" t="n"/>
      <c r="D1874" s="14">
        <f>IF(C1874="","",IFERROR(VLOOKUP(C1874,Listas!$A$6:$B$45,2,FALSE),"Conta não cadastrada"))</f>
        <v/>
      </c>
      <c r="E1874" s="15" t="n"/>
    </row>
    <row r="1875">
      <c r="A1875" s="13" t="n"/>
      <c r="B1875" s="14" t="n"/>
      <c r="C1875" s="14" t="n"/>
      <c r="D1875" s="14">
        <f>IF(C1875="","",IFERROR(VLOOKUP(C1875,Listas!$A$6:$B$45,2,FALSE),"Conta não cadastrada"))</f>
        <v/>
      </c>
      <c r="E1875" s="15" t="n"/>
    </row>
    <row r="1876">
      <c r="A1876" s="13" t="n"/>
      <c r="B1876" s="14" t="n"/>
      <c r="C1876" s="14" t="n"/>
      <c r="D1876" s="14">
        <f>IF(C1876="","",IFERROR(VLOOKUP(C1876,Listas!$A$6:$B$45,2,FALSE),"Conta não cadastrada"))</f>
        <v/>
      </c>
      <c r="E1876" s="15" t="n"/>
    </row>
    <row r="1877">
      <c r="A1877" s="13" t="n"/>
      <c r="B1877" s="14" t="n"/>
      <c r="C1877" s="14" t="n"/>
      <c r="D1877" s="14">
        <f>IF(C1877="","",IFERROR(VLOOKUP(C1877,Listas!$A$6:$B$45,2,FALSE),"Conta não cadastrada"))</f>
        <v/>
      </c>
      <c r="E1877" s="15" t="n"/>
    </row>
    <row r="1878">
      <c r="A1878" s="13" t="n"/>
      <c r="B1878" s="14" t="n"/>
      <c r="C1878" s="14" t="n"/>
      <c r="D1878" s="14">
        <f>IF(C1878="","",IFERROR(VLOOKUP(C1878,Listas!$A$6:$B$45,2,FALSE),"Conta não cadastrada"))</f>
        <v/>
      </c>
      <c r="E1878" s="15" t="n"/>
    </row>
    <row r="1879">
      <c r="A1879" s="13" t="n"/>
      <c r="B1879" s="14" t="n"/>
      <c r="C1879" s="14" t="n"/>
      <c r="D1879" s="14">
        <f>IF(C1879="","",IFERROR(VLOOKUP(C1879,Listas!$A$6:$B$45,2,FALSE),"Conta não cadastrada"))</f>
        <v/>
      </c>
      <c r="E1879" s="15" t="n"/>
    </row>
    <row r="1880">
      <c r="A1880" s="13" t="n"/>
      <c r="B1880" s="14" t="n"/>
      <c r="C1880" s="14" t="n"/>
      <c r="D1880" s="14">
        <f>IF(C1880="","",IFERROR(VLOOKUP(C1880,Listas!$A$6:$B$45,2,FALSE),"Conta não cadastrada"))</f>
        <v/>
      </c>
      <c r="E1880" s="15" t="n"/>
    </row>
    <row r="1881">
      <c r="A1881" s="13" t="n"/>
      <c r="B1881" s="14" t="n"/>
      <c r="C1881" s="14" t="n"/>
      <c r="D1881" s="14">
        <f>IF(C1881="","",IFERROR(VLOOKUP(C1881,Listas!$A$6:$B$45,2,FALSE),"Conta não cadastrada"))</f>
        <v/>
      </c>
      <c r="E1881" s="15" t="n"/>
    </row>
    <row r="1882">
      <c r="A1882" s="13" t="n"/>
      <c r="B1882" s="14" t="n"/>
      <c r="C1882" s="14" t="n"/>
      <c r="D1882" s="14">
        <f>IF(C1882="","",IFERROR(VLOOKUP(C1882,Listas!$A$6:$B$45,2,FALSE),"Conta não cadastrada"))</f>
        <v/>
      </c>
      <c r="E1882" s="15" t="n"/>
    </row>
    <row r="1883">
      <c r="A1883" s="13" t="n"/>
      <c r="B1883" s="14" t="n"/>
      <c r="C1883" s="14" t="n"/>
      <c r="D1883" s="14">
        <f>IF(C1883="","",IFERROR(VLOOKUP(C1883,Listas!$A$6:$B$45,2,FALSE),"Conta não cadastrada"))</f>
        <v/>
      </c>
      <c r="E1883" s="15" t="n"/>
    </row>
    <row r="1884">
      <c r="A1884" s="13" t="n"/>
      <c r="B1884" s="14" t="n"/>
      <c r="C1884" s="14" t="n"/>
      <c r="D1884" s="14">
        <f>IF(C1884="","",IFERROR(VLOOKUP(C1884,Listas!$A$6:$B$45,2,FALSE),"Conta não cadastrada"))</f>
        <v/>
      </c>
      <c r="E1884" s="15" t="n"/>
    </row>
    <row r="1885">
      <c r="A1885" s="13" t="n"/>
      <c r="B1885" s="14" t="n"/>
      <c r="C1885" s="14" t="n"/>
      <c r="D1885" s="14">
        <f>IF(C1885="","",IFERROR(VLOOKUP(C1885,Listas!$A$6:$B$45,2,FALSE),"Conta não cadastrada"))</f>
        <v/>
      </c>
      <c r="E1885" s="15" t="n"/>
    </row>
    <row r="1886">
      <c r="A1886" s="13" t="n"/>
      <c r="B1886" s="14" t="n"/>
      <c r="C1886" s="14" t="n"/>
      <c r="D1886" s="14">
        <f>IF(C1886="","",IFERROR(VLOOKUP(C1886,Listas!$A$6:$B$45,2,FALSE),"Conta não cadastrada"))</f>
        <v/>
      </c>
      <c r="E1886" s="15" t="n"/>
    </row>
    <row r="1887">
      <c r="A1887" s="13" t="n"/>
      <c r="B1887" s="14" t="n"/>
      <c r="C1887" s="14" t="n"/>
      <c r="D1887" s="14">
        <f>IF(C1887="","",IFERROR(VLOOKUP(C1887,Listas!$A$6:$B$45,2,FALSE),"Conta não cadastrada"))</f>
        <v/>
      </c>
      <c r="E1887" s="15" t="n"/>
    </row>
    <row r="1888">
      <c r="A1888" s="13" t="n"/>
      <c r="B1888" s="14" t="n"/>
      <c r="C1888" s="14" t="n"/>
      <c r="D1888" s="14">
        <f>IF(C1888="","",IFERROR(VLOOKUP(C1888,Listas!$A$6:$B$45,2,FALSE),"Conta não cadastrada"))</f>
        <v/>
      </c>
      <c r="E1888" s="15" t="n"/>
    </row>
    <row r="1889">
      <c r="A1889" s="13" t="n"/>
      <c r="B1889" s="14" t="n"/>
      <c r="C1889" s="14" t="n"/>
      <c r="D1889" s="14">
        <f>IF(C1889="","",IFERROR(VLOOKUP(C1889,Listas!$A$6:$B$45,2,FALSE),"Conta não cadastrada"))</f>
        <v/>
      </c>
      <c r="E1889" s="15" t="n"/>
    </row>
    <row r="1890">
      <c r="A1890" s="13" t="n"/>
      <c r="B1890" s="14" t="n"/>
      <c r="C1890" s="14" t="n"/>
      <c r="D1890" s="14">
        <f>IF(C1890="","",IFERROR(VLOOKUP(C1890,Listas!$A$6:$B$45,2,FALSE),"Conta não cadastrada"))</f>
        <v/>
      </c>
      <c r="E1890" s="15" t="n"/>
    </row>
    <row r="1891">
      <c r="A1891" s="13" t="n"/>
      <c r="B1891" s="14" t="n"/>
      <c r="C1891" s="14" t="n"/>
      <c r="D1891" s="14">
        <f>IF(C1891="","",IFERROR(VLOOKUP(C1891,Listas!$A$6:$B$45,2,FALSE),"Conta não cadastrada"))</f>
        <v/>
      </c>
      <c r="E1891" s="15" t="n"/>
    </row>
    <row r="1892">
      <c r="A1892" s="13" t="n"/>
      <c r="B1892" s="14" t="n"/>
      <c r="C1892" s="14" t="n"/>
      <c r="D1892" s="14">
        <f>IF(C1892="","",IFERROR(VLOOKUP(C1892,Listas!$A$6:$B$45,2,FALSE),"Conta não cadastrada"))</f>
        <v/>
      </c>
      <c r="E1892" s="15" t="n"/>
    </row>
    <row r="1893">
      <c r="A1893" s="13" t="n"/>
      <c r="B1893" s="14" t="n"/>
      <c r="C1893" s="14" t="n"/>
      <c r="D1893" s="14">
        <f>IF(C1893="","",IFERROR(VLOOKUP(C1893,Listas!$A$6:$B$45,2,FALSE),"Conta não cadastrada"))</f>
        <v/>
      </c>
      <c r="E1893" s="15" t="n"/>
    </row>
    <row r="1894">
      <c r="A1894" s="13" t="n"/>
      <c r="B1894" s="14" t="n"/>
      <c r="C1894" s="14" t="n"/>
      <c r="D1894" s="14">
        <f>IF(C1894="","",IFERROR(VLOOKUP(C1894,Listas!$A$6:$B$45,2,FALSE),"Conta não cadastrada"))</f>
        <v/>
      </c>
      <c r="E1894" s="15" t="n"/>
    </row>
    <row r="1895">
      <c r="A1895" s="13" t="n"/>
      <c r="B1895" s="14" t="n"/>
      <c r="C1895" s="14" t="n"/>
      <c r="D1895" s="14">
        <f>IF(C1895="","",IFERROR(VLOOKUP(C1895,Listas!$A$6:$B$45,2,FALSE),"Conta não cadastrada"))</f>
        <v/>
      </c>
      <c r="E1895" s="15" t="n"/>
    </row>
    <row r="1896">
      <c r="A1896" s="13" t="n"/>
      <c r="B1896" s="14" t="n"/>
      <c r="C1896" s="14" t="n"/>
      <c r="D1896" s="14">
        <f>IF(C1896="","",IFERROR(VLOOKUP(C1896,Listas!$A$6:$B$45,2,FALSE),"Conta não cadastrada"))</f>
        <v/>
      </c>
      <c r="E1896" s="15" t="n"/>
    </row>
    <row r="1897">
      <c r="A1897" s="13" t="n"/>
      <c r="B1897" s="14" t="n"/>
      <c r="C1897" s="14" t="n"/>
      <c r="D1897" s="14">
        <f>IF(C1897="","",IFERROR(VLOOKUP(C1897,Listas!$A$6:$B$45,2,FALSE),"Conta não cadastrada"))</f>
        <v/>
      </c>
      <c r="E1897" s="15" t="n"/>
    </row>
    <row r="1898">
      <c r="A1898" s="13" t="n"/>
      <c r="B1898" s="14" t="n"/>
      <c r="C1898" s="14" t="n"/>
      <c r="D1898" s="14">
        <f>IF(C1898="","",IFERROR(VLOOKUP(C1898,Listas!$A$6:$B$45,2,FALSE),"Conta não cadastrada"))</f>
        <v/>
      </c>
      <c r="E1898" s="15" t="n"/>
    </row>
    <row r="1899">
      <c r="A1899" s="13" t="n"/>
      <c r="B1899" s="14" t="n"/>
      <c r="C1899" s="14" t="n"/>
      <c r="D1899" s="14">
        <f>IF(C1899="","",IFERROR(VLOOKUP(C1899,Listas!$A$6:$B$45,2,FALSE),"Conta não cadastrada"))</f>
        <v/>
      </c>
      <c r="E1899" s="15" t="n"/>
    </row>
    <row r="1900">
      <c r="A1900" s="13" t="n"/>
      <c r="B1900" s="14" t="n"/>
      <c r="C1900" s="14" t="n"/>
      <c r="D1900" s="14">
        <f>IF(C1900="","",IFERROR(VLOOKUP(C1900,Listas!$A$6:$B$45,2,FALSE),"Conta não cadastrada"))</f>
        <v/>
      </c>
      <c r="E1900" s="15" t="n"/>
    </row>
    <row r="1901">
      <c r="A1901" s="13" t="n"/>
      <c r="B1901" s="14" t="n"/>
      <c r="C1901" s="14" t="n"/>
      <c r="D1901" s="14">
        <f>IF(C1901="","",IFERROR(VLOOKUP(C1901,Listas!$A$6:$B$45,2,FALSE),"Conta não cadastrada"))</f>
        <v/>
      </c>
      <c r="E1901" s="15" t="n"/>
    </row>
    <row r="1902">
      <c r="A1902" s="13" t="n"/>
      <c r="B1902" s="14" t="n"/>
      <c r="C1902" s="14" t="n"/>
      <c r="D1902" s="14">
        <f>IF(C1902="","",IFERROR(VLOOKUP(C1902,Listas!$A$6:$B$45,2,FALSE),"Conta não cadastrada"))</f>
        <v/>
      </c>
      <c r="E1902" s="15" t="n"/>
    </row>
    <row r="1903">
      <c r="A1903" s="13" t="n"/>
      <c r="B1903" s="14" t="n"/>
      <c r="C1903" s="14" t="n"/>
      <c r="D1903" s="14">
        <f>IF(C1903="","",IFERROR(VLOOKUP(C1903,Listas!$A$6:$B$45,2,FALSE),"Conta não cadastrada"))</f>
        <v/>
      </c>
      <c r="E1903" s="15" t="n"/>
    </row>
    <row r="1904">
      <c r="A1904" s="13" t="n"/>
      <c r="B1904" s="14" t="n"/>
      <c r="C1904" s="14" t="n"/>
      <c r="D1904" s="14">
        <f>IF(C1904="","",IFERROR(VLOOKUP(C1904,Listas!$A$6:$B$45,2,FALSE),"Conta não cadastrada"))</f>
        <v/>
      </c>
      <c r="E1904" s="15" t="n"/>
    </row>
    <row r="1905">
      <c r="A1905" s="13" t="n"/>
      <c r="B1905" s="14" t="n"/>
      <c r="C1905" s="14" t="n"/>
      <c r="D1905" s="14">
        <f>IF(C1905="","",IFERROR(VLOOKUP(C1905,Listas!$A$6:$B$45,2,FALSE),"Conta não cadastrada"))</f>
        <v/>
      </c>
      <c r="E1905" s="15" t="n"/>
    </row>
    <row r="1906">
      <c r="A1906" s="13" t="n"/>
      <c r="B1906" s="14" t="n"/>
      <c r="C1906" s="14" t="n"/>
      <c r="D1906" s="14">
        <f>IF(C1906="","",IFERROR(VLOOKUP(C1906,Listas!$A$6:$B$45,2,FALSE),"Conta não cadastrada"))</f>
        <v/>
      </c>
      <c r="E1906" s="15" t="n"/>
    </row>
    <row r="1907">
      <c r="A1907" s="13" t="n"/>
      <c r="B1907" s="14" t="n"/>
      <c r="C1907" s="14" t="n"/>
      <c r="D1907" s="14">
        <f>IF(C1907="","",IFERROR(VLOOKUP(C1907,Listas!$A$6:$B$45,2,FALSE),"Conta não cadastrada"))</f>
        <v/>
      </c>
      <c r="E1907" s="15" t="n"/>
    </row>
    <row r="1908">
      <c r="A1908" s="13" t="n"/>
      <c r="B1908" s="14" t="n"/>
      <c r="C1908" s="14" t="n"/>
      <c r="D1908" s="14">
        <f>IF(C1908="","",IFERROR(VLOOKUP(C1908,Listas!$A$6:$B$45,2,FALSE),"Conta não cadastrada"))</f>
        <v/>
      </c>
      <c r="E1908" s="15" t="n"/>
    </row>
    <row r="1909">
      <c r="A1909" s="13" t="n"/>
      <c r="B1909" s="14" t="n"/>
      <c r="C1909" s="14" t="n"/>
      <c r="D1909" s="14">
        <f>IF(C1909="","",IFERROR(VLOOKUP(C1909,Listas!$A$6:$B$45,2,FALSE),"Conta não cadastrada"))</f>
        <v/>
      </c>
      <c r="E1909" s="15" t="n"/>
    </row>
    <row r="1910">
      <c r="A1910" s="13" t="n"/>
      <c r="B1910" s="14" t="n"/>
      <c r="C1910" s="14" t="n"/>
      <c r="D1910" s="14">
        <f>IF(C1910="","",IFERROR(VLOOKUP(C1910,Listas!$A$6:$B$45,2,FALSE),"Conta não cadastrada"))</f>
        <v/>
      </c>
      <c r="E1910" s="15" t="n"/>
    </row>
    <row r="1911">
      <c r="A1911" s="13" t="n"/>
      <c r="B1911" s="14" t="n"/>
      <c r="C1911" s="14" t="n"/>
      <c r="D1911" s="14">
        <f>IF(C1911="","",IFERROR(VLOOKUP(C1911,Listas!$A$6:$B$45,2,FALSE),"Conta não cadastrada"))</f>
        <v/>
      </c>
      <c r="E1911" s="15" t="n"/>
    </row>
    <row r="1912">
      <c r="A1912" s="13" t="n"/>
      <c r="B1912" s="14" t="n"/>
      <c r="C1912" s="14" t="n"/>
      <c r="D1912" s="14">
        <f>IF(C1912="","",IFERROR(VLOOKUP(C1912,Listas!$A$6:$B$45,2,FALSE),"Conta não cadastrada"))</f>
        <v/>
      </c>
      <c r="E1912" s="15" t="n"/>
    </row>
    <row r="1913">
      <c r="A1913" s="13" t="n"/>
      <c r="B1913" s="14" t="n"/>
      <c r="C1913" s="14" t="n"/>
      <c r="D1913" s="14">
        <f>IF(C1913="","",IFERROR(VLOOKUP(C1913,Listas!$A$6:$B$45,2,FALSE),"Conta não cadastrada"))</f>
        <v/>
      </c>
      <c r="E1913" s="15" t="n"/>
    </row>
    <row r="1914">
      <c r="A1914" s="13" t="n"/>
      <c r="B1914" s="14" t="n"/>
      <c r="C1914" s="14" t="n"/>
      <c r="D1914" s="14">
        <f>IF(C1914="","",IFERROR(VLOOKUP(C1914,Listas!$A$6:$B$45,2,FALSE),"Conta não cadastrada"))</f>
        <v/>
      </c>
      <c r="E1914" s="15" t="n"/>
    </row>
    <row r="1915">
      <c r="A1915" s="13" t="n"/>
      <c r="B1915" s="14" t="n"/>
      <c r="C1915" s="14" t="n"/>
      <c r="D1915" s="14">
        <f>IF(C1915="","",IFERROR(VLOOKUP(C1915,Listas!$A$6:$B$45,2,FALSE),"Conta não cadastrada"))</f>
        <v/>
      </c>
      <c r="E1915" s="15" t="n"/>
    </row>
    <row r="1916">
      <c r="A1916" s="13" t="n"/>
      <c r="B1916" s="14" t="n"/>
      <c r="C1916" s="14" t="n"/>
      <c r="D1916" s="14">
        <f>IF(C1916="","",IFERROR(VLOOKUP(C1916,Listas!$A$6:$B$45,2,FALSE),"Conta não cadastrada"))</f>
        <v/>
      </c>
      <c r="E1916" s="15" t="n"/>
    </row>
    <row r="1917">
      <c r="A1917" s="13" t="n"/>
      <c r="B1917" s="14" t="n"/>
      <c r="C1917" s="14" t="n"/>
      <c r="D1917" s="14">
        <f>IF(C1917="","",IFERROR(VLOOKUP(C1917,Listas!$A$6:$B$45,2,FALSE),"Conta não cadastrada"))</f>
        <v/>
      </c>
      <c r="E1917" s="15" t="n"/>
    </row>
    <row r="1918">
      <c r="A1918" s="13" t="n"/>
      <c r="B1918" s="14" t="n"/>
      <c r="C1918" s="14" t="n"/>
      <c r="D1918" s="14">
        <f>IF(C1918="","",IFERROR(VLOOKUP(C1918,Listas!$A$6:$B$45,2,FALSE),"Conta não cadastrada"))</f>
        <v/>
      </c>
      <c r="E1918" s="15" t="n"/>
    </row>
    <row r="1919">
      <c r="A1919" s="13" t="n"/>
      <c r="B1919" s="14" t="n"/>
      <c r="C1919" s="14" t="n"/>
      <c r="D1919" s="14">
        <f>IF(C1919="","",IFERROR(VLOOKUP(C1919,Listas!$A$6:$B$45,2,FALSE),"Conta não cadastrada"))</f>
        <v/>
      </c>
      <c r="E1919" s="15" t="n"/>
    </row>
    <row r="1920">
      <c r="A1920" s="13" t="n"/>
      <c r="B1920" s="14" t="n"/>
      <c r="C1920" s="14" t="n"/>
      <c r="D1920" s="14">
        <f>IF(C1920="","",IFERROR(VLOOKUP(C1920,Listas!$A$6:$B$45,2,FALSE),"Conta não cadastrada"))</f>
        <v/>
      </c>
      <c r="E1920" s="15" t="n"/>
    </row>
    <row r="1921">
      <c r="A1921" s="13" t="n"/>
      <c r="B1921" s="14" t="n"/>
      <c r="C1921" s="14" t="n"/>
      <c r="D1921" s="14">
        <f>IF(C1921="","",IFERROR(VLOOKUP(C1921,Listas!$A$6:$B$45,2,FALSE),"Conta não cadastrada"))</f>
        <v/>
      </c>
      <c r="E1921" s="15" t="n"/>
    </row>
    <row r="1922">
      <c r="A1922" s="13" t="n"/>
      <c r="B1922" s="14" t="n"/>
      <c r="C1922" s="14" t="n"/>
      <c r="D1922" s="14">
        <f>IF(C1922="","",IFERROR(VLOOKUP(C1922,Listas!$A$6:$B$45,2,FALSE),"Conta não cadastrada"))</f>
        <v/>
      </c>
      <c r="E1922" s="15" t="n"/>
    </row>
    <row r="1923">
      <c r="A1923" s="13" t="n"/>
      <c r="B1923" s="14" t="n"/>
      <c r="C1923" s="14" t="n"/>
      <c r="D1923" s="14">
        <f>IF(C1923="","",IFERROR(VLOOKUP(C1923,Listas!$A$6:$B$45,2,FALSE),"Conta não cadastrada"))</f>
        <v/>
      </c>
      <c r="E1923" s="15" t="n"/>
    </row>
    <row r="1924">
      <c r="A1924" s="13" t="n"/>
      <c r="B1924" s="14" t="n"/>
      <c r="C1924" s="14" t="n"/>
      <c r="D1924" s="14">
        <f>IF(C1924="","",IFERROR(VLOOKUP(C1924,Listas!$A$6:$B$45,2,FALSE),"Conta não cadastrada"))</f>
        <v/>
      </c>
      <c r="E1924" s="15" t="n"/>
    </row>
    <row r="1925">
      <c r="A1925" s="13" t="n"/>
      <c r="B1925" s="14" t="n"/>
      <c r="C1925" s="14" t="n"/>
      <c r="D1925" s="14">
        <f>IF(C1925="","",IFERROR(VLOOKUP(C1925,Listas!$A$6:$B$45,2,FALSE),"Conta não cadastrada"))</f>
        <v/>
      </c>
      <c r="E1925" s="15" t="n"/>
    </row>
    <row r="1926">
      <c r="A1926" s="13" t="n"/>
      <c r="B1926" s="14" t="n"/>
      <c r="C1926" s="14" t="n"/>
      <c r="D1926" s="14">
        <f>IF(C1926="","",IFERROR(VLOOKUP(C1926,Listas!$A$6:$B$45,2,FALSE),"Conta não cadastrada"))</f>
        <v/>
      </c>
      <c r="E1926" s="15" t="n"/>
    </row>
    <row r="1927">
      <c r="A1927" s="13" t="n"/>
      <c r="B1927" s="14" t="n"/>
      <c r="C1927" s="14" t="n"/>
      <c r="D1927" s="14">
        <f>IF(C1927="","",IFERROR(VLOOKUP(C1927,Listas!$A$6:$B$45,2,FALSE),"Conta não cadastrada"))</f>
        <v/>
      </c>
      <c r="E1927" s="15" t="n"/>
    </row>
    <row r="1928">
      <c r="A1928" s="13" t="n"/>
      <c r="B1928" s="14" t="n"/>
      <c r="C1928" s="14" t="n"/>
      <c r="D1928" s="14">
        <f>IF(C1928="","",IFERROR(VLOOKUP(C1928,Listas!$A$6:$B$45,2,FALSE),"Conta não cadastrada"))</f>
        <v/>
      </c>
      <c r="E1928" s="15" t="n"/>
    </row>
    <row r="1929">
      <c r="A1929" s="13" t="n"/>
      <c r="B1929" s="14" t="n"/>
      <c r="C1929" s="14" t="n"/>
      <c r="D1929" s="14">
        <f>IF(C1929="","",IFERROR(VLOOKUP(C1929,Listas!$A$6:$B$45,2,FALSE),"Conta não cadastrada"))</f>
        <v/>
      </c>
      <c r="E1929" s="15" t="n"/>
    </row>
    <row r="1930">
      <c r="A1930" s="13" t="n"/>
      <c r="B1930" s="14" t="n"/>
      <c r="C1930" s="14" t="n"/>
      <c r="D1930" s="14">
        <f>IF(C1930="","",IFERROR(VLOOKUP(C1930,Listas!$A$6:$B$45,2,FALSE),"Conta não cadastrada"))</f>
        <v/>
      </c>
      <c r="E1930" s="15" t="n"/>
    </row>
    <row r="1931">
      <c r="A1931" s="13" t="n"/>
      <c r="B1931" s="14" t="n"/>
      <c r="C1931" s="14" t="n"/>
      <c r="D1931" s="14">
        <f>IF(C1931="","",IFERROR(VLOOKUP(C1931,Listas!$A$6:$B$45,2,FALSE),"Conta não cadastrada"))</f>
        <v/>
      </c>
      <c r="E1931" s="15" t="n"/>
    </row>
    <row r="1932">
      <c r="A1932" s="13" t="n"/>
      <c r="B1932" s="14" t="n"/>
      <c r="C1932" s="14" t="n"/>
      <c r="D1932" s="14">
        <f>IF(C1932="","",IFERROR(VLOOKUP(C1932,Listas!$A$6:$B$45,2,FALSE),"Conta não cadastrada"))</f>
        <v/>
      </c>
      <c r="E1932" s="15" t="n"/>
    </row>
    <row r="1933">
      <c r="A1933" s="13" t="n"/>
      <c r="B1933" s="14" t="n"/>
      <c r="C1933" s="14" t="n"/>
      <c r="D1933" s="14">
        <f>IF(C1933="","",IFERROR(VLOOKUP(C1933,Listas!$A$6:$B$45,2,FALSE),"Conta não cadastrada"))</f>
        <v/>
      </c>
      <c r="E1933" s="15" t="n"/>
    </row>
    <row r="1934">
      <c r="A1934" s="13" t="n"/>
      <c r="B1934" s="14" t="n"/>
      <c r="C1934" s="14" t="n"/>
      <c r="D1934" s="14">
        <f>IF(C1934="","",IFERROR(VLOOKUP(C1934,Listas!$A$6:$B$45,2,FALSE),"Conta não cadastrada"))</f>
        <v/>
      </c>
      <c r="E1934" s="15" t="n"/>
    </row>
    <row r="1935">
      <c r="A1935" s="13" t="n"/>
      <c r="B1935" s="14" t="n"/>
      <c r="C1935" s="14" t="n"/>
      <c r="D1935" s="14">
        <f>IF(C1935="","",IFERROR(VLOOKUP(C1935,Listas!$A$6:$B$45,2,FALSE),"Conta não cadastrada"))</f>
        <v/>
      </c>
      <c r="E1935" s="15" t="n"/>
    </row>
    <row r="1936">
      <c r="A1936" s="13" t="n"/>
      <c r="B1936" s="14" t="n"/>
      <c r="C1936" s="14" t="n"/>
      <c r="D1936" s="14">
        <f>IF(C1936="","",IFERROR(VLOOKUP(C1936,Listas!$A$6:$B$45,2,FALSE),"Conta não cadastrada"))</f>
        <v/>
      </c>
      <c r="E1936" s="15" t="n"/>
    </row>
    <row r="1937">
      <c r="A1937" s="13" t="n"/>
      <c r="B1937" s="14" t="n"/>
      <c r="C1937" s="14" t="n"/>
      <c r="D1937" s="14">
        <f>IF(C1937="","",IFERROR(VLOOKUP(C1937,Listas!$A$6:$B$45,2,FALSE),"Conta não cadastrada"))</f>
        <v/>
      </c>
      <c r="E1937" s="15" t="n"/>
    </row>
    <row r="1938">
      <c r="A1938" s="13" t="n"/>
      <c r="B1938" s="14" t="n"/>
      <c r="C1938" s="14" t="n"/>
      <c r="D1938" s="14">
        <f>IF(C1938="","",IFERROR(VLOOKUP(C1938,Listas!$A$6:$B$45,2,FALSE),"Conta não cadastrada"))</f>
        <v/>
      </c>
      <c r="E1938" s="15" t="n"/>
    </row>
    <row r="1939">
      <c r="A1939" s="13" t="n"/>
      <c r="B1939" s="14" t="n"/>
      <c r="C1939" s="14" t="n"/>
      <c r="D1939" s="14">
        <f>IF(C1939="","",IFERROR(VLOOKUP(C1939,Listas!$A$6:$B$45,2,FALSE),"Conta não cadastrada"))</f>
        <v/>
      </c>
      <c r="E1939" s="15" t="n"/>
    </row>
    <row r="1940">
      <c r="A1940" s="13" t="n"/>
      <c r="B1940" s="14" t="n"/>
      <c r="C1940" s="14" t="n"/>
      <c r="D1940" s="14">
        <f>IF(C1940="","",IFERROR(VLOOKUP(C1940,Listas!$A$6:$B$45,2,FALSE),"Conta não cadastrada"))</f>
        <v/>
      </c>
      <c r="E1940" s="15" t="n"/>
    </row>
    <row r="1941">
      <c r="A1941" s="13" t="n"/>
      <c r="B1941" s="14" t="n"/>
      <c r="C1941" s="14" t="n"/>
      <c r="D1941" s="14">
        <f>IF(C1941="","",IFERROR(VLOOKUP(C1941,Listas!$A$6:$B$45,2,FALSE),"Conta não cadastrada"))</f>
        <v/>
      </c>
      <c r="E1941" s="15" t="n"/>
    </row>
    <row r="1942">
      <c r="A1942" s="13" t="n"/>
      <c r="B1942" s="14" t="n"/>
      <c r="C1942" s="14" t="n"/>
      <c r="D1942" s="14">
        <f>IF(C1942="","",IFERROR(VLOOKUP(C1942,Listas!$A$6:$B$45,2,FALSE),"Conta não cadastrada"))</f>
        <v/>
      </c>
      <c r="E1942" s="15" t="n"/>
    </row>
    <row r="1943">
      <c r="A1943" s="13" t="n"/>
      <c r="B1943" s="14" t="n"/>
      <c r="C1943" s="14" t="n"/>
      <c r="D1943" s="14">
        <f>IF(C1943="","",IFERROR(VLOOKUP(C1943,Listas!$A$6:$B$45,2,FALSE),"Conta não cadastrada"))</f>
        <v/>
      </c>
      <c r="E1943" s="15" t="n"/>
    </row>
    <row r="1944">
      <c r="A1944" s="13" t="n"/>
      <c r="B1944" s="14" t="n"/>
      <c r="C1944" s="14" t="n"/>
      <c r="D1944" s="14">
        <f>IF(C1944="","",IFERROR(VLOOKUP(C1944,Listas!$A$6:$B$45,2,FALSE),"Conta não cadastrada"))</f>
        <v/>
      </c>
      <c r="E1944" s="15" t="n"/>
    </row>
    <row r="1945">
      <c r="A1945" s="13" t="n"/>
      <c r="B1945" s="14" t="n"/>
      <c r="C1945" s="14" t="n"/>
      <c r="D1945" s="14">
        <f>IF(C1945="","",IFERROR(VLOOKUP(C1945,Listas!$A$6:$B$45,2,FALSE),"Conta não cadastrada"))</f>
        <v/>
      </c>
      <c r="E1945" s="15" t="n"/>
    </row>
    <row r="1946">
      <c r="A1946" s="13" t="n"/>
      <c r="B1946" s="14" t="n"/>
      <c r="C1946" s="14" t="n"/>
      <c r="D1946" s="14">
        <f>IF(C1946="","",IFERROR(VLOOKUP(C1946,Listas!$A$6:$B$45,2,FALSE),"Conta não cadastrada"))</f>
        <v/>
      </c>
      <c r="E1946" s="15" t="n"/>
    </row>
    <row r="1947">
      <c r="A1947" s="13" t="n"/>
      <c r="B1947" s="14" t="n"/>
      <c r="C1947" s="14" t="n"/>
      <c r="D1947" s="14">
        <f>IF(C1947="","",IFERROR(VLOOKUP(C1947,Listas!$A$6:$B$45,2,FALSE),"Conta não cadastrada"))</f>
        <v/>
      </c>
      <c r="E1947" s="15" t="n"/>
    </row>
    <row r="1948">
      <c r="A1948" s="13" t="n"/>
      <c r="B1948" s="14" t="n"/>
      <c r="C1948" s="14" t="n"/>
      <c r="D1948" s="14">
        <f>IF(C1948="","",IFERROR(VLOOKUP(C1948,Listas!$A$6:$B$45,2,FALSE),"Conta não cadastrada"))</f>
        <v/>
      </c>
      <c r="E1948" s="15" t="n"/>
    </row>
    <row r="1949">
      <c r="A1949" s="13" t="n"/>
      <c r="B1949" s="14" t="n"/>
      <c r="C1949" s="14" t="n"/>
      <c r="D1949" s="14">
        <f>IF(C1949="","",IFERROR(VLOOKUP(C1949,Listas!$A$6:$B$45,2,FALSE),"Conta não cadastrada"))</f>
        <v/>
      </c>
      <c r="E1949" s="15" t="n"/>
    </row>
    <row r="1950">
      <c r="A1950" s="13" t="n"/>
      <c r="B1950" s="14" t="n"/>
      <c r="C1950" s="14" t="n"/>
      <c r="D1950" s="14">
        <f>IF(C1950="","",IFERROR(VLOOKUP(C1950,Listas!$A$6:$B$45,2,FALSE),"Conta não cadastrada"))</f>
        <v/>
      </c>
      <c r="E1950" s="15" t="n"/>
    </row>
    <row r="1951">
      <c r="A1951" s="13" t="n"/>
      <c r="B1951" s="14" t="n"/>
      <c r="C1951" s="14" t="n"/>
      <c r="D1951" s="14">
        <f>IF(C1951="","",IFERROR(VLOOKUP(C1951,Listas!$A$6:$B$45,2,FALSE),"Conta não cadastrada"))</f>
        <v/>
      </c>
      <c r="E1951" s="15" t="n"/>
    </row>
    <row r="1952">
      <c r="A1952" s="13" t="n"/>
      <c r="B1952" s="14" t="n"/>
      <c r="C1952" s="14" t="n"/>
      <c r="D1952" s="14">
        <f>IF(C1952="","",IFERROR(VLOOKUP(C1952,Listas!$A$6:$B$45,2,FALSE),"Conta não cadastrada"))</f>
        <v/>
      </c>
      <c r="E1952" s="15" t="n"/>
    </row>
    <row r="1953">
      <c r="A1953" s="13" t="n"/>
      <c r="B1953" s="14" t="n"/>
      <c r="C1953" s="14" t="n"/>
      <c r="D1953" s="14">
        <f>IF(C1953="","",IFERROR(VLOOKUP(C1953,Listas!$A$6:$B$45,2,FALSE),"Conta não cadastrada"))</f>
        <v/>
      </c>
      <c r="E1953" s="15" t="n"/>
    </row>
    <row r="1954">
      <c r="A1954" s="13" t="n"/>
      <c r="B1954" s="14" t="n"/>
      <c r="C1954" s="14" t="n"/>
      <c r="D1954" s="14">
        <f>IF(C1954="","",IFERROR(VLOOKUP(C1954,Listas!$A$6:$B$45,2,FALSE),"Conta não cadastrada"))</f>
        <v/>
      </c>
      <c r="E1954" s="15" t="n"/>
    </row>
    <row r="1955">
      <c r="A1955" s="13" t="n"/>
      <c r="B1955" s="14" t="n"/>
      <c r="C1955" s="14" t="n"/>
      <c r="D1955" s="14">
        <f>IF(C1955="","",IFERROR(VLOOKUP(C1955,Listas!$A$6:$B$45,2,FALSE),"Conta não cadastrada"))</f>
        <v/>
      </c>
      <c r="E1955" s="15" t="n"/>
    </row>
    <row r="1956">
      <c r="A1956" s="13" t="n"/>
      <c r="B1956" s="14" t="n"/>
      <c r="C1956" s="14" t="n"/>
      <c r="D1956" s="14">
        <f>IF(C1956="","",IFERROR(VLOOKUP(C1956,Listas!$A$6:$B$45,2,FALSE),"Conta não cadastrada"))</f>
        <v/>
      </c>
      <c r="E1956" s="15" t="n"/>
    </row>
    <row r="1957">
      <c r="A1957" s="13" t="n"/>
      <c r="B1957" s="14" t="n"/>
      <c r="C1957" s="14" t="n"/>
      <c r="D1957" s="14">
        <f>IF(C1957="","",IFERROR(VLOOKUP(C1957,Listas!$A$6:$B$45,2,FALSE),"Conta não cadastrada"))</f>
        <v/>
      </c>
      <c r="E1957" s="15" t="n"/>
    </row>
    <row r="1958">
      <c r="A1958" s="13" t="n"/>
      <c r="B1958" s="14" t="n"/>
      <c r="C1958" s="14" t="n"/>
      <c r="D1958" s="14">
        <f>IF(C1958="","",IFERROR(VLOOKUP(C1958,Listas!$A$6:$B$45,2,FALSE),"Conta não cadastrada"))</f>
        <v/>
      </c>
      <c r="E1958" s="15" t="n"/>
    </row>
    <row r="1959">
      <c r="A1959" s="13" t="n"/>
      <c r="B1959" s="14" t="n"/>
      <c r="C1959" s="14" t="n"/>
      <c r="D1959" s="14">
        <f>IF(C1959="","",IFERROR(VLOOKUP(C1959,Listas!$A$6:$B$45,2,FALSE),"Conta não cadastrada"))</f>
        <v/>
      </c>
      <c r="E1959" s="15" t="n"/>
    </row>
    <row r="1960">
      <c r="A1960" s="13" t="n"/>
      <c r="B1960" s="14" t="n"/>
      <c r="C1960" s="14" t="n"/>
      <c r="D1960" s="14">
        <f>IF(C1960="","",IFERROR(VLOOKUP(C1960,Listas!$A$6:$B$45,2,FALSE),"Conta não cadastrada"))</f>
        <v/>
      </c>
      <c r="E1960" s="15" t="n"/>
    </row>
    <row r="1961">
      <c r="A1961" s="13" t="n"/>
      <c r="B1961" s="14" t="n"/>
      <c r="C1961" s="14" t="n"/>
      <c r="D1961" s="14">
        <f>IF(C1961="","",IFERROR(VLOOKUP(C1961,Listas!$A$6:$B$45,2,FALSE),"Conta não cadastrada"))</f>
        <v/>
      </c>
      <c r="E1961" s="15" t="n"/>
    </row>
    <row r="1962">
      <c r="A1962" s="13" t="n"/>
      <c r="B1962" s="14" t="n"/>
      <c r="C1962" s="14" t="n"/>
      <c r="D1962" s="14">
        <f>IF(C1962="","",IFERROR(VLOOKUP(C1962,Listas!$A$6:$B$45,2,FALSE),"Conta não cadastrada"))</f>
        <v/>
      </c>
      <c r="E1962" s="15" t="n"/>
    </row>
    <row r="1963">
      <c r="A1963" s="13" t="n"/>
      <c r="B1963" s="14" t="n"/>
      <c r="C1963" s="14" t="n"/>
      <c r="D1963" s="14">
        <f>IF(C1963="","",IFERROR(VLOOKUP(C1963,Listas!$A$6:$B$45,2,FALSE),"Conta não cadastrada"))</f>
        <v/>
      </c>
      <c r="E1963" s="15" t="n"/>
    </row>
    <row r="1964">
      <c r="A1964" s="13" t="n"/>
      <c r="B1964" s="14" t="n"/>
      <c r="C1964" s="14" t="n"/>
      <c r="D1964" s="14">
        <f>IF(C1964="","",IFERROR(VLOOKUP(C1964,Listas!$A$6:$B$45,2,FALSE),"Conta não cadastrada"))</f>
        <v/>
      </c>
      <c r="E1964" s="15" t="n"/>
    </row>
    <row r="1965">
      <c r="A1965" s="13" t="n"/>
      <c r="B1965" s="14" t="n"/>
      <c r="C1965" s="14" t="n"/>
      <c r="D1965" s="14">
        <f>IF(C1965="","",IFERROR(VLOOKUP(C1965,Listas!$A$6:$B$45,2,FALSE),"Conta não cadastrada"))</f>
        <v/>
      </c>
      <c r="E1965" s="15" t="n"/>
    </row>
    <row r="1966">
      <c r="A1966" s="13" t="n"/>
      <c r="B1966" s="14" t="n"/>
      <c r="C1966" s="14" t="n"/>
      <c r="D1966" s="14">
        <f>IF(C1966="","",IFERROR(VLOOKUP(C1966,Listas!$A$6:$B$45,2,FALSE),"Conta não cadastrada"))</f>
        <v/>
      </c>
      <c r="E1966" s="15" t="n"/>
    </row>
    <row r="1967">
      <c r="A1967" s="13" t="n"/>
      <c r="B1967" s="14" t="n"/>
      <c r="C1967" s="14" t="n"/>
      <c r="D1967" s="14">
        <f>IF(C1967="","",IFERROR(VLOOKUP(C1967,Listas!$A$6:$B$45,2,FALSE),"Conta não cadastrada"))</f>
        <v/>
      </c>
      <c r="E1967" s="15" t="n"/>
    </row>
    <row r="1968">
      <c r="A1968" s="13" t="n"/>
      <c r="B1968" s="14" t="n"/>
      <c r="C1968" s="14" t="n"/>
      <c r="D1968" s="14">
        <f>IF(C1968="","",IFERROR(VLOOKUP(C1968,Listas!$A$6:$B$45,2,FALSE),"Conta não cadastrada"))</f>
        <v/>
      </c>
      <c r="E1968" s="15" t="n"/>
    </row>
    <row r="1969">
      <c r="A1969" s="13" t="n"/>
      <c r="B1969" s="14" t="n"/>
      <c r="C1969" s="14" t="n"/>
      <c r="D1969" s="14">
        <f>IF(C1969="","",IFERROR(VLOOKUP(C1969,Listas!$A$6:$B$45,2,FALSE),"Conta não cadastrada"))</f>
        <v/>
      </c>
      <c r="E1969" s="15" t="n"/>
    </row>
    <row r="1970">
      <c r="A1970" s="13" t="n"/>
      <c r="B1970" s="14" t="n"/>
      <c r="C1970" s="14" t="n"/>
      <c r="D1970" s="14">
        <f>IF(C1970="","",IFERROR(VLOOKUP(C1970,Listas!$A$6:$B$45,2,FALSE),"Conta não cadastrada"))</f>
        <v/>
      </c>
      <c r="E1970" s="15" t="n"/>
    </row>
    <row r="1971">
      <c r="A1971" s="13" t="n"/>
      <c r="B1971" s="14" t="n"/>
      <c r="C1971" s="14" t="n"/>
      <c r="D1971" s="14">
        <f>IF(C1971="","",IFERROR(VLOOKUP(C1971,Listas!$A$6:$B$45,2,FALSE),"Conta não cadastrada"))</f>
        <v/>
      </c>
      <c r="E1971" s="15" t="n"/>
    </row>
    <row r="1972">
      <c r="A1972" s="13" t="n"/>
      <c r="B1972" s="14" t="n"/>
      <c r="C1972" s="14" t="n"/>
      <c r="D1972" s="14">
        <f>IF(C1972="","",IFERROR(VLOOKUP(C1972,Listas!$A$6:$B$45,2,FALSE),"Conta não cadastrada"))</f>
        <v/>
      </c>
      <c r="E1972" s="15" t="n"/>
    </row>
    <row r="1973">
      <c r="A1973" s="13" t="n"/>
      <c r="B1973" s="14" t="n"/>
      <c r="C1973" s="14" t="n"/>
      <c r="D1973" s="14">
        <f>IF(C1973="","",IFERROR(VLOOKUP(C1973,Listas!$A$6:$B$45,2,FALSE),"Conta não cadastrada"))</f>
        <v/>
      </c>
      <c r="E1973" s="15" t="n"/>
    </row>
    <row r="1974">
      <c r="A1974" s="13" t="n"/>
      <c r="B1974" s="14" t="n"/>
      <c r="C1974" s="14" t="n"/>
      <c r="D1974" s="14">
        <f>IF(C1974="","",IFERROR(VLOOKUP(C1974,Listas!$A$6:$B$45,2,FALSE),"Conta não cadastrada"))</f>
        <v/>
      </c>
      <c r="E1974" s="15" t="n"/>
    </row>
    <row r="1975">
      <c r="A1975" s="13" t="n"/>
      <c r="B1975" s="14" t="n"/>
      <c r="C1975" s="14" t="n"/>
      <c r="D1975" s="14">
        <f>IF(C1975="","",IFERROR(VLOOKUP(C1975,Listas!$A$6:$B$45,2,FALSE),"Conta não cadastrada"))</f>
        <v/>
      </c>
      <c r="E1975" s="15" t="n"/>
    </row>
    <row r="1976">
      <c r="A1976" s="13" t="n"/>
      <c r="B1976" s="14" t="n"/>
      <c r="C1976" s="14" t="n"/>
      <c r="D1976" s="14">
        <f>IF(C1976="","",IFERROR(VLOOKUP(C1976,Listas!$A$6:$B$45,2,FALSE),"Conta não cadastrada"))</f>
        <v/>
      </c>
      <c r="E1976" s="15" t="n"/>
    </row>
    <row r="1977">
      <c r="A1977" s="13" t="n"/>
      <c r="B1977" s="14" t="n"/>
      <c r="C1977" s="14" t="n"/>
      <c r="D1977" s="14">
        <f>IF(C1977="","",IFERROR(VLOOKUP(C1977,Listas!$A$6:$B$45,2,FALSE),"Conta não cadastrada"))</f>
        <v/>
      </c>
      <c r="E1977" s="15" t="n"/>
    </row>
    <row r="1978">
      <c r="A1978" s="13" t="n"/>
      <c r="B1978" s="14" t="n"/>
      <c r="C1978" s="14" t="n"/>
      <c r="D1978" s="14">
        <f>IF(C1978="","",IFERROR(VLOOKUP(C1978,Listas!$A$6:$B$45,2,FALSE),"Conta não cadastrada"))</f>
        <v/>
      </c>
      <c r="E1978" s="15" t="n"/>
    </row>
    <row r="1979">
      <c r="A1979" s="13" t="n"/>
      <c r="B1979" s="14" t="n"/>
      <c r="C1979" s="14" t="n"/>
      <c r="D1979" s="14">
        <f>IF(C1979="","",IFERROR(VLOOKUP(C1979,Listas!$A$6:$B$45,2,FALSE),"Conta não cadastrada"))</f>
        <v/>
      </c>
      <c r="E1979" s="15" t="n"/>
    </row>
    <row r="1980">
      <c r="A1980" s="13" t="n"/>
      <c r="B1980" s="14" t="n"/>
      <c r="C1980" s="14" t="n"/>
      <c r="D1980" s="14">
        <f>IF(C1980="","",IFERROR(VLOOKUP(C1980,Listas!$A$6:$B$45,2,FALSE),"Conta não cadastrada"))</f>
        <v/>
      </c>
      <c r="E1980" s="15" t="n"/>
    </row>
    <row r="1981">
      <c r="A1981" s="13" t="n"/>
      <c r="B1981" s="14" t="n"/>
      <c r="C1981" s="14" t="n"/>
      <c r="D1981" s="14">
        <f>IF(C1981="","",IFERROR(VLOOKUP(C1981,Listas!$A$6:$B$45,2,FALSE),"Conta não cadastrada"))</f>
        <v/>
      </c>
      <c r="E1981" s="15" t="n"/>
    </row>
    <row r="1982">
      <c r="A1982" s="13" t="n"/>
      <c r="B1982" s="14" t="n"/>
      <c r="C1982" s="14" t="n"/>
      <c r="D1982" s="14">
        <f>IF(C1982="","",IFERROR(VLOOKUP(C1982,Listas!$A$6:$B$45,2,FALSE),"Conta não cadastrada"))</f>
        <v/>
      </c>
      <c r="E1982" s="15" t="n"/>
    </row>
    <row r="1983">
      <c r="A1983" s="13" t="n"/>
      <c r="B1983" s="14" t="n"/>
      <c r="C1983" s="14" t="n"/>
      <c r="D1983" s="14">
        <f>IF(C1983="","",IFERROR(VLOOKUP(C1983,Listas!$A$6:$B$45,2,FALSE),"Conta não cadastrada"))</f>
        <v/>
      </c>
      <c r="E1983" s="15" t="n"/>
    </row>
    <row r="1984">
      <c r="A1984" s="13" t="n"/>
      <c r="B1984" s="14" t="n"/>
      <c r="C1984" s="14" t="n"/>
      <c r="D1984" s="14">
        <f>IF(C1984="","",IFERROR(VLOOKUP(C1984,Listas!$A$6:$B$45,2,FALSE),"Conta não cadastrada"))</f>
        <v/>
      </c>
      <c r="E1984" s="15" t="n"/>
    </row>
    <row r="1985">
      <c r="A1985" s="13" t="n"/>
      <c r="B1985" s="14" t="n"/>
      <c r="C1985" s="14" t="n"/>
      <c r="D1985" s="14">
        <f>IF(C1985="","",IFERROR(VLOOKUP(C1985,Listas!$A$6:$B$45,2,FALSE),"Conta não cadastrada"))</f>
        <v/>
      </c>
      <c r="E1985" s="15" t="n"/>
    </row>
    <row r="1986">
      <c r="A1986" s="13" t="n"/>
      <c r="B1986" s="14" t="n"/>
      <c r="C1986" s="14" t="n"/>
      <c r="D1986" s="14">
        <f>IF(C1986="","",IFERROR(VLOOKUP(C1986,Listas!$A$6:$B$45,2,FALSE),"Conta não cadastrada"))</f>
        <v/>
      </c>
      <c r="E1986" s="15" t="n"/>
    </row>
    <row r="1987">
      <c r="A1987" s="13" t="n"/>
      <c r="B1987" s="14" t="n"/>
      <c r="C1987" s="14" t="n"/>
      <c r="D1987" s="14">
        <f>IF(C1987="","",IFERROR(VLOOKUP(C1987,Listas!$A$6:$B$45,2,FALSE),"Conta não cadastrada"))</f>
        <v/>
      </c>
      <c r="E1987" s="15" t="n"/>
    </row>
    <row r="1988">
      <c r="A1988" s="13" t="n"/>
      <c r="B1988" s="14" t="n"/>
      <c r="C1988" s="14" t="n"/>
      <c r="D1988" s="14">
        <f>IF(C1988="","",IFERROR(VLOOKUP(C1988,Listas!$A$6:$B$45,2,FALSE),"Conta não cadastrada"))</f>
        <v/>
      </c>
      <c r="E1988" s="15" t="n"/>
    </row>
    <row r="1989">
      <c r="A1989" s="13" t="n"/>
      <c r="B1989" s="14" t="n"/>
      <c r="C1989" s="14" t="n"/>
      <c r="D1989" s="14">
        <f>IF(C1989="","",IFERROR(VLOOKUP(C1989,Listas!$A$6:$B$45,2,FALSE),"Conta não cadastrada"))</f>
        <v/>
      </c>
      <c r="E1989" s="15" t="n"/>
    </row>
    <row r="1990">
      <c r="A1990" s="13" t="n"/>
      <c r="B1990" s="14" t="n"/>
      <c r="C1990" s="14" t="n"/>
      <c r="D1990" s="14">
        <f>IF(C1990="","",IFERROR(VLOOKUP(C1990,Listas!$A$6:$B$45,2,FALSE),"Conta não cadastrada"))</f>
        <v/>
      </c>
      <c r="E1990" s="15" t="n"/>
    </row>
    <row r="1991">
      <c r="A1991" s="13" t="n"/>
      <c r="B1991" s="14" t="n"/>
      <c r="C1991" s="14" t="n"/>
      <c r="D1991" s="14">
        <f>IF(C1991="","",IFERROR(VLOOKUP(C1991,Listas!$A$6:$B$45,2,FALSE),"Conta não cadastrada"))</f>
        <v/>
      </c>
      <c r="E1991" s="15" t="n"/>
    </row>
    <row r="1992">
      <c r="A1992" s="13" t="n"/>
      <c r="B1992" s="14" t="n"/>
      <c r="C1992" s="14" t="n"/>
      <c r="D1992" s="14">
        <f>IF(C1992="","",IFERROR(VLOOKUP(C1992,Listas!$A$6:$B$45,2,FALSE),"Conta não cadastrada"))</f>
        <v/>
      </c>
      <c r="E1992" s="15" t="n"/>
    </row>
    <row r="1993">
      <c r="A1993" s="13" t="n"/>
      <c r="B1993" s="14" t="n"/>
      <c r="C1993" s="14" t="n"/>
      <c r="D1993" s="14">
        <f>IF(C1993="","",IFERROR(VLOOKUP(C1993,Listas!$A$6:$B$45,2,FALSE),"Conta não cadastrada"))</f>
        <v/>
      </c>
      <c r="E1993" s="15" t="n"/>
    </row>
    <row r="1994">
      <c r="A1994" s="13" t="n"/>
      <c r="B1994" s="14" t="n"/>
      <c r="C1994" s="14" t="n"/>
      <c r="D1994" s="14">
        <f>IF(C1994="","",IFERROR(VLOOKUP(C1994,Listas!$A$6:$B$45,2,FALSE),"Conta não cadastrada"))</f>
        <v/>
      </c>
      <c r="E1994" s="15" t="n"/>
    </row>
    <row r="1995">
      <c r="A1995" s="13" t="n"/>
      <c r="B1995" s="14" t="n"/>
      <c r="C1995" s="14" t="n"/>
      <c r="D1995" s="14">
        <f>IF(C1995="","",IFERROR(VLOOKUP(C1995,Listas!$A$6:$B$45,2,FALSE),"Conta não cadastrada"))</f>
        <v/>
      </c>
      <c r="E1995" s="15" t="n"/>
    </row>
    <row r="1996">
      <c r="A1996" s="13" t="n"/>
      <c r="B1996" s="14" t="n"/>
      <c r="C1996" s="14" t="n"/>
      <c r="D1996" s="14">
        <f>IF(C1996="","",IFERROR(VLOOKUP(C1996,Listas!$A$6:$B$45,2,FALSE),"Conta não cadastrada"))</f>
        <v/>
      </c>
      <c r="E1996" s="15" t="n"/>
    </row>
    <row r="1997">
      <c r="A1997" s="13" t="n"/>
      <c r="B1997" s="14" t="n"/>
      <c r="C1997" s="14" t="n"/>
      <c r="D1997" s="14">
        <f>IF(C1997="","",IFERROR(VLOOKUP(C1997,Listas!$A$6:$B$45,2,FALSE),"Conta não cadastrada"))</f>
        <v/>
      </c>
      <c r="E1997" s="15" t="n"/>
    </row>
    <row r="1998">
      <c r="A1998" s="13" t="n"/>
      <c r="B1998" s="14" t="n"/>
      <c r="C1998" s="14" t="n"/>
      <c r="D1998" s="14">
        <f>IF(C1998="","",IFERROR(VLOOKUP(C1998,Listas!$A$6:$B$45,2,FALSE),"Conta não cadastrada"))</f>
        <v/>
      </c>
      <c r="E1998" s="15" t="n"/>
    </row>
    <row r="1999">
      <c r="A1999" s="13" t="n"/>
      <c r="B1999" s="14" t="n"/>
      <c r="C1999" s="14" t="n"/>
      <c r="D1999" s="14">
        <f>IF(C1999="","",IFERROR(VLOOKUP(C1999,Listas!$A$6:$B$45,2,FALSE),"Conta não cadastrada"))</f>
        <v/>
      </c>
      <c r="E1999" s="15" t="n"/>
    </row>
    <row r="2000">
      <c r="A2000" s="13" t="n"/>
      <c r="B2000" s="14" t="n"/>
      <c r="C2000" s="14" t="n"/>
      <c r="D2000" s="14">
        <f>IF(C2000="","",IFERROR(VLOOKUP(C2000,Listas!$A$6:$B$45,2,FALSE),"Conta não cadastrada"))</f>
        <v/>
      </c>
      <c r="E2000" s="15" t="n"/>
    </row>
    <row r="2001">
      <c r="A2001" s="13" t="n"/>
      <c r="B2001" s="14" t="n"/>
      <c r="C2001" s="14" t="n"/>
      <c r="D2001" s="14">
        <f>IF(C2001="","",IFERROR(VLOOKUP(C2001,Listas!$A$6:$B$45,2,FALSE),"Conta não cadastrada"))</f>
        <v/>
      </c>
      <c r="E2001" s="15" t="n"/>
    </row>
    <row r="2002">
      <c r="A2002" s="13" t="n"/>
      <c r="B2002" s="14" t="n"/>
      <c r="C2002" s="14" t="n"/>
      <c r="D2002" s="14">
        <f>IF(C2002="","",IFERROR(VLOOKUP(C2002,Listas!$A$6:$B$45,2,FALSE),"Conta não cadastrada"))</f>
        <v/>
      </c>
      <c r="E2002" s="15" t="n"/>
    </row>
    <row r="2003">
      <c r="A2003" s="13" t="n"/>
      <c r="B2003" s="14" t="n"/>
      <c r="C2003" s="14" t="n"/>
      <c r="D2003" s="14">
        <f>IF(C2003="","",IFERROR(VLOOKUP(C2003,Listas!$A$6:$B$45,2,FALSE),"Conta não cadastrada"))</f>
        <v/>
      </c>
      <c r="E2003" s="15" t="n"/>
    </row>
    <row r="2004">
      <c r="A2004" s="13" t="n"/>
      <c r="B2004" s="14" t="n"/>
      <c r="C2004" s="14" t="n"/>
      <c r="D2004" s="14">
        <f>IF(C2004="","",IFERROR(VLOOKUP(C2004,Listas!$A$6:$B$45,2,FALSE),"Conta não cadastrada"))</f>
        <v/>
      </c>
      <c r="E2004" s="15" t="n"/>
    </row>
    <row r="2005">
      <c r="A2005" s="13" t="n"/>
      <c r="B2005" s="14" t="n"/>
      <c r="C2005" s="14" t="n"/>
      <c r="D2005" s="14">
        <f>IF(C2005="","",IFERROR(VLOOKUP(C2005,Listas!$A$6:$B$45,2,FALSE),"Conta não cadastrada"))</f>
        <v/>
      </c>
      <c r="E2005" s="15" t="n"/>
    </row>
    <row r="2006">
      <c r="A2006" s="13" t="n"/>
      <c r="B2006" s="14" t="n"/>
      <c r="C2006" s="14" t="n"/>
      <c r="D2006" s="14">
        <f>IF(C2006="","",IFERROR(VLOOKUP(C2006,Listas!$A$6:$B$45,2,FALSE),"Conta não cadastrada"))</f>
        <v/>
      </c>
      <c r="E2006" s="15" t="n"/>
    </row>
    <row r="2007">
      <c r="A2007" s="13" t="n"/>
      <c r="B2007" s="14" t="n"/>
      <c r="C2007" s="14" t="n"/>
      <c r="D2007" s="14">
        <f>IF(C2007="","",IFERROR(VLOOKUP(C2007,Listas!$A$6:$B$45,2,FALSE),"Conta não cadastrada"))</f>
        <v/>
      </c>
      <c r="E2007" s="15" t="n"/>
    </row>
    <row r="2008">
      <c r="A2008" s="13" t="n"/>
      <c r="B2008" s="14" t="n"/>
      <c r="C2008" s="14" t="n"/>
      <c r="D2008" s="14">
        <f>IF(C2008="","",IFERROR(VLOOKUP(C2008,Listas!$A$6:$B$45,2,FALSE),"Conta não cadastrada"))</f>
        <v/>
      </c>
      <c r="E2008" s="15" t="n"/>
    </row>
    <row r="2009">
      <c r="A2009" s="13" t="n"/>
      <c r="B2009" s="14" t="n"/>
      <c r="C2009" s="14" t="n"/>
      <c r="D2009" s="14">
        <f>IF(C2009="","",IFERROR(VLOOKUP(C2009,Listas!$A$6:$B$45,2,FALSE),"Conta não cadastrada"))</f>
        <v/>
      </c>
      <c r="E2009" s="15" t="n"/>
    </row>
    <row r="2010">
      <c r="A2010" s="13" t="n"/>
      <c r="B2010" s="14" t="n"/>
      <c r="C2010" s="14" t="n"/>
      <c r="D2010" s="14">
        <f>IF(C2010="","",IFERROR(VLOOKUP(C2010,Listas!$A$6:$B$45,2,FALSE),"Conta não cadastrada"))</f>
        <v/>
      </c>
      <c r="E2010" s="15" t="n"/>
    </row>
    <row r="2011">
      <c r="A2011" s="13" t="n"/>
      <c r="B2011" s="14" t="n"/>
      <c r="C2011" s="14" t="n"/>
      <c r="D2011" s="14">
        <f>IF(C2011="","",IFERROR(VLOOKUP(C2011,Listas!$A$6:$B$45,2,FALSE),"Conta não cadastrada"))</f>
        <v/>
      </c>
      <c r="E2011" s="15" t="n"/>
    </row>
    <row r="2012">
      <c r="A2012" s="13" t="n"/>
      <c r="B2012" s="14" t="n"/>
      <c r="C2012" s="14" t="n"/>
      <c r="D2012" s="14">
        <f>IF(C2012="","",IFERROR(VLOOKUP(C2012,Listas!$A$6:$B$45,2,FALSE),"Conta não cadastrada"))</f>
        <v/>
      </c>
      <c r="E2012" s="15" t="n"/>
    </row>
    <row r="2013">
      <c r="A2013" s="13" t="n"/>
      <c r="B2013" s="14" t="n"/>
      <c r="C2013" s="14" t="n"/>
      <c r="D2013" s="14">
        <f>IF(C2013="","",IFERROR(VLOOKUP(C2013,Listas!$A$6:$B$45,2,FALSE),"Conta não cadastrada"))</f>
        <v/>
      </c>
      <c r="E2013" s="15" t="n"/>
    </row>
    <row r="2014">
      <c r="A2014" s="13" t="n"/>
      <c r="B2014" s="14" t="n"/>
      <c r="C2014" s="14" t="n"/>
      <c r="D2014" s="14">
        <f>IF(C2014="","",IFERROR(VLOOKUP(C2014,Listas!$A$6:$B$45,2,FALSE),"Conta não cadastrada"))</f>
        <v/>
      </c>
      <c r="E2014" s="15" t="n"/>
    </row>
    <row r="2015">
      <c r="A2015" s="13" t="n"/>
      <c r="B2015" s="14" t="n"/>
      <c r="C2015" s="14" t="n"/>
      <c r="D2015" s="14">
        <f>IF(C2015="","",IFERROR(VLOOKUP(C2015,Listas!$A$6:$B$45,2,FALSE),"Conta não cadastrada"))</f>
        <v/>
      </c>
      <c r="E2015" s="15" t="n"/>
    </row>
    <row r="2016">
      <c r="A2016" s="13" t="n"/>
      <c r="B2016" s="14" t="n"/>
      <c r="C2016" s="14" t="n"/>
      <c r="D2016" s="14">
        <f>IF(C2016="","",IFERROR(VLOOKUP(C2016,Listas!$A$6:$B$45,2,FALSE),"Conta não cadastrada"))</f>
        <v/>
      </c>
      <c r="E2016" s="15" t="n"/>
    </row>
    <row r="2017">
      <c r="A2017" s="13" t="n"/>
      <c r="B2017" s="14" t="n"/>
      <c r="C2017" s="14" t="n"/>
      <c r="D2017" s="14">
        <f>IF(C2017="","",IFERROR(VLOOKUP(C2017,Listas!$A$6:$B$45,2,FALSE),"Conta não cadastrada"))</f>
        <v/>
      </c>
      <c r="E2017" s="15" t="n"/>
    </row>
    <row r="2018">
      <c r="A2018" s="13" t="n"/>
      <c r="B2018" s="14" t="n"/>
      <c r="C2018" s="14" t="n"/>
      <c r="D2018" s="14">
        <f>IF(C2018="","",IFERROR(VLOOKUP(C2018,Listas!$A$6:$B$45,2,FALSE),"Conta não cadastrada"))</f>
        <v/>
      </c>
      <c r="E2018" s="15" t="n"/>
    </row>
    <row r="2019">
      <c r="A2019" s="13" t="n"/>
      <c r="B2019" s="14" t="n"/>
      <c r="C2019" s="14" t="n"/>
      <c r="D2019" s="14">
        <f>IF(C2019="","",IFERROR(VLOOKUP(C2019,Listas!$A$6:$B$45,2,FALSE),"Conta não cadastrada"))</f>
        <v/>
      </c>
      <c r="E2019" s="15" t="n"/>
    </row>
    <row r="2020">
      <c r="A2020" s="13" t="n"/>
      <c r="B2020" s="14" t="n"/>
      <c r="C2020" s="14" t="n"/>
      <c r="D2020" s="14">
        <f>IF(C2020="","",IFERROR(VLOOKUP(C2020,Listas!$A$6:$B$45,2,FALSE),"Conta não cadastrada"))</f>
        <v/>
      </c>
      <c r="E2020" s="15" t="n"/>
    </row>
    <row r="2021">
      <c r="A2021" s="13" t="n"/>
      <c r="B2021" s="14" t="n"/>
      <c r="C2021" s="14" t="n"/>
      <c r="D2021" s="14">
        <f>IF(C2021="","",IFERROR(VLOOKUP(C2021,Listas!$A$6:$B$45,2,FALSE),"Conta não cadastrada"))</f>
        <v/>
      </c>
      <c r="E2021" s="15" t="n"/>
    </row>
    <row r="2022">
      <c r="A2022" s="13" t="n"/>
      <c r="B2022" s="14" t="n"/>
      <c r="C2022" s="14" t="n"/>
      <c r="D2022" s="14">
        <f>IF(C2022="","",IFERROR(VLOOKUP(C2022,Listas!$A$6:$B$45,2,FALSE),"Conta não cadastrada"))</f>
        <v/>
      </c>
      <c r="E2022" s="15" t="n"/>
    </row>
    <row r="2023">
      <c r="A2023" s="13" t="n"/>
      <c r="B2023" s="14" t="n"/>
      <c r="C2023" s="14" t="n"/>
      <c r="D2023" s="14">
        <f>IF(C2023="","",IFERROR(VLOOKUP(C2023,Listas!$A$6:$B$45,2,FALSE),"Conta não cadastrada"))</f>
        <v/>
      </c>
      <c r="E2023" s="15" t="n"/>
    </row>
    <row r="2024">
      <c r="A2024" s="13" t="n"/>
      <c r="B2024" s="14" t="n"/>
      <c r="C2024" s="14" t="n"/>
      <c r="D2024" s="14">
        <f>IF(C2024="","",IFERROR(VLOOKUP(C2024,Listas!$A$6:$B$45,2,FALSE),"Conta não cadastrada"))</f>
        <v/>
      </c>
      <c r="E2024" s="15" t="n"/>
    </row>
    <row r="2025">
      <c r="A2025" s="13" t="n"/>
      <c r="B2025" s="14" t="n"/>
      <c r="C2025" s="14" t="n"/>
      <c r="D2025" s="14">
        <f>IF(C2025="","",IFERROR(VLOOKUP(C2025,Listas!$A$6:$B$45,2,FALSE),"Conta não cadastrada"))</f>
        <v/>
      </c>
      <c r="E2025" s="15" t="n"/>
    </row>
    <row r="2026">
      <c r="A2026" s="13" t="n"/>
      <c r="B2026" s="14" t="n"/>
      <c r="C2026" s="14" t="n"/>
      <c r="D2026" s="14">
        <f>IF(C2026="","",IFERROR(VLOOKUP(C2026,Listas!$A$6:$B$45,2,FALSE),"Conta não cadastrada"))</f>
        <v/>
      </c>
      <c r="E2026" s="15" t="n"/>
    </row>
    <row r="2027">
      <c r="A2027" s="13" t="n"/>
      <c r="B2027" s="14" t="n"/>
      <c r="C2027" s="14" t="n"/>
      <c r="D2027" s="14">
        <f>IF(C2027="","",IFERROR(VLOOKUP(C2027,Listas!$A$6:$B$45,2,FALSE),"Conta não cadastrada"))</f>
        <v/>
      </c>
      <c r="E2027" s="15" t="n"/>
    </row>
    <row r="2028">
      <c r="A2028" s="13" t="n"/>
      <c r="B2028" s="14" t="n"/>
      <c r="C2028" s="14" t="n"/>
      <c r="D2028" s="14">
        <f>IF(C2028="","",IFERROR(VLOOKUP(C2028,Listas!$A$6:$B$45,2,FALSE),"Conta não cadastrada"))</f>
        <v/>
      </c>
      <c r="E2028" s="15" t="n"/>
    </row>
    <row r="2029">
      <c r="A2029" s="13" t="n"/>
      <c r="B2029" s="14" t="n"/>
      <c r="C2029" s="14" t="n"/>
      <c r="D2029" s="14">
        <f>IF(C2029="","",IFERROR(VLOOKUP(C2029,Listas!$A$6:$B$45,2,FALSE),"Conta não cadastrada"))</f>
        <v/>
      </c>
      <c r="E2029" s="15" t="n"/>
    </row>
    <row r="2030">
      <c r="A2030" s="13" t="n"/>
      <c r="B2030" s="14" t="n"/>
      <c r="C2030" s="14" t="n"/>
      <c r="D2030" s="14">
        <f>IF(C2030="","",IFERROR(VLOOKUP(C2030,Listas!$A$6:$B$45,2,FALSE),"Conta não cadastrada"))</f>
        <v/>
      </c>
      <c r="E2030" s="15" t="n"/>
    </row>
    <row r="2031">
      <c r="A2031" s="13" t="n"/>
      <c r="B2031" s="14" t="n"/>
      <c r="C2031" s="14" t="n"/>
      <c r="D2031" s="14">
        <f>IF(C2031="","",IFERROR(VLOOKUP(C2031,Listas!$A$6:$B$45,2,FALSE),"Conta não cadastrada"))</f>
        <v/>
      </c>
      <c r="E2031" s="15" t="n"/>
    </row>
    <row r="2032">
      <c r="A2032" s="13" t="n"/>
      <c r="B2032" s="14" t="n"/>
      <c r="C2032" s="14" t="n"/>
      <c r="D2032" s="14">
        <f>IF(C2032="","",IFERROR(VLOOKUP(C2032,Listas!$A$6:$B$45,2,FALSE),"Conta não cadastrada"))</f>
        <v/>
      </c>
      <c r="E2032" s="15" t="n"/>
    </row>
    <row r="2033">
      <c r="A2033" s="13" t="n"/>
      <c r="B2033" s="14" t="n"/>
      <c r="C2033" s="14" t="n"/>
      <c r="D2033" s="14">
        <f>IF(C2033="","",IFERROR(VLOOKUP(C2033,Listas!$A$6:$B$45,2,FALSE),"Conta não cadastrada"))</f>
        <v/>
      </c>
      <c r="E2033" s="15" t="n"/>
    </row>
    <row r="2034">
      <c r="A2034" s="13" t="n"/>
      <c r="B2034" s="14" t="n"/>
      <c r="C2034" s="14" t="n"/>
      <c r="D2034" s="14">
        <f>IF(C2034="","",IFERROR(VLOOKUP(C2034,Listas!$A$6:$B$45,2,FALSE),"Conta não cadastrada"))</f>
        <v/>
      </c>
      <c r="E2034" s="15" t="n"/>
    </row>
    <row r="2035">
      <c r="A2035" s="13" t="n"/>
      <c r="B2035" s="14" t="n"/>
      <c r="C2035" s="14" t="n"/>
      <c r="D2035" s="14">
        <f>IF(C2035="","",IFERROR(VLOOKUP(C2035,Listas!$A$6:$B$45,2,FALSE),"Conta não cadastrada"))</f>
        <v/>
      </c>
      <c r="E2035" s="15" t="n"/>
    </row>
    <row r="2036">
      <c r="A2036" s="13" t="n"/>
      <c r="B2036" s="14" t="n"/>
      <c r="C2036" s="14" t="n"/>
      <c r="D2036" s="14">
        <f>IF(C2036="","",IFERROR(VLOOKUP(C2036,Listas!$A$6:$B$45,2,FALSE),"Conta não cadastrada"))</f>
        <v/>
      </c>
      <c r="E2036" s="15" t="n"/>
    </row>
    <row r="2037">
      <c r="A2037" s="13" t="n"/>
      <c r="B2037" s="14" t="n"/>
      <c r="C2037" s="14" t="n"/>
      <c r="D2037" s="14">
        <f>IF(C2037="","",IFERROR(VLOOKUP(C2037,Listas!$A$6:$B$45,2,FALSE),"Conta não cadastrada"))</f>
        <v/>
      </c>
      <c r="E2037" s="15" t="n"/>
    </row>
    <row r="2038">
      <c r="A2038" s="13" t="n"/>
      <c r="B2038" s="14" t="n"/>
      <c r="C2038" s="14" t="n"/>
      <c r="D2038" s="14">
        <f>IF(C2038="","",IFERROR(VLOOKUP(C2038,Listas!$A$6:$B$45,2,FALSE),"Conta não cadastrada"))</f>
        <v/>
      </c>
      <c r="E2038" s="15" t="n"/>
    </row>
    <row r="2039">
      <c r="A2039" s="13" t="n"/>
      <c r="B2039" s="14" t="n"/>
      <c r="C2039" s="14" t="n"/>
      <c r="D2039" s="14">
        <f>IF(C2039="","",IFERROR(VLOOKUP(C2039,Listas!$A$6:$B$45,2,FALSE),"Conta não cadastrada"))</f>
        <v/>
      </c>
      <c r="E2039" s="15" t="n"/>
    </row>
    <row r="2040">
      <c r="A2040" s="13" t="n"/>
      <c r="B2040" s="14" t="n"/>
      <c r="C2040" s="14" t="n"/>
      <c r="D2040" s="14">
        <f>IF(C2040="","",IFERROR(VLOOKUP(C2040,Listas!$A$6:$B$45,2,FALSE),"Conta não cadastrada"))</f>
        <v/>
      </c>
      <c r="E2040" s="15" t="n"/>
    </row>
    <row r="2041">
      <c r="A2041" s="13" t="n"/>
      <c r="B2041" s="14" t="n"/>
      <c r="C2041" s="14" t="n"/>
      <c r="D2041" s="14">
        <f>IF(C2041="","",IFERROR(VLOOKUP(C2041,Listas!$A$6:$B$45,2,FALSE),"Conta não cadastrada"))</f>
        <v/>
      </c>
      <c r="E2041" s="15" t="n"/>
    </row>
    <row r="2042">
      <c r="A2042" s="13" t="n"/>
      <c r="B2042" s="14" t="n"/>
      <c r="C2042" s="14" t="n"/>
      <c r="D2042" s="14">
        <f>IF(C2042="","",IFERROR(VLOOKUP(C2042,Listas!$A$6:$B$45,2,FALSE),"Conta não cadastrada"))</f>
        <v/>
      </c>
      <c r="E2042" s="15" t="n"/>
    </row>
    <row r="2043">
      <c r="A2043" s="13" t="n"/>
      <c r="B2043" s="14" t="n"/>
      <c r="C2043" s="14" t="n"/>
      <c r="D2043" s="14">
        <f>IF(C2043="","",IFERROR(VLOOKUP(C2043,Listas!$A$6:$B$45,2,FALSE),"Conta não cadastrada"))</f>
        <v/>
      </c>
      <c r="E2043" s="15" t="n"/>
    </row>
    <row r="2044">
      <c r="A2044" s="13" t="n"/>
      <c r="B2044" s="14" t="n"/>
      <c r="C2044" s="14" t="n"/>
      <c r="D2044" s="14">
        <f>IF(C2044="","",IFERROR(VLOOKUP(C2044,Listas!$A$6:$B$45,2,FALSE),"Conta não cadastrada"))</f>
        <v/>
      </c>
      <c r="E2044" s="15" t="n"/>
    </row>
    <row r="2045">
      <c r="A2045" s="13" t="n"/>
      <c r="B2045" s="14" t="n"/>
      <c r="C2045" s="14" t="n"/>
      <c r="D2045" s="14">
        <f>IF(C2045="","",IFERROR(VLOOKUP(C2045,Listas!$A$6:$B$45,2,FALSE),"Conta não cadastrada"))</f>
        <v/>
      </c>
      <c r="E2045" s="15" t="n"/>
    </row>
    <row r="2046">
      <c r="A2046" s="13" t="n"/>
      <c r="B2046" s="14" t="n"/>
      <c r="C2046" s="14" t="n"/>
      <c r="D2046" s="14">
        <f>IF(C2046="","",IFERROR(VLOOKUP(C2046,Listas!$A$6:$B$45,2,FALSE),"Conta não cadastrada"))</f>
        <v/>
      </c>
      <c r="E2046" s="15" t="n"/>
    </row>
    <row r="2047">
      <c r="A2047" s="13" t="n"/>
      <c r="B2047" s="14" t="n"/>
      <c r="C2047" s="14" t="n"/>
      <c r="D2047" s="14">
        <f>IF(C2047="","",IFERROR(VLOOKUP(C2047,Listas!$A$6:$B$45,2,FALSE),"Conta não cadastrada"))</f>
        <v/>
      </c>
      <c r="E2047" s="15" t="n"/>
    </row>
    <row r="2048">
      <c r="A2048" s="13" t="n"/>
      <c r="B2048" s="14" t="n"/>
      <c r="C2048" s="14" t="n"/>
      <c r="D2048" s="14">
        <f>IF(C2048="","",IFERROR(VLOOKUP(C2048,Listas!$A$6:$B$45,2,FALSE),"Conta não cadastrada"))</f>
        <v/>
      </c>
      <c r="E2048" s="15" t="n"/>
    </row>
    <row r="2049">
      <c r="A2049" s="13" t="n"/>
      <c r="B2049" s="14" t="n"/>
      <c r="C2049" s="14" t="n"/>
      <c r="D2049" s="14">
        <f>IF(C2049="","",IFERROR(VLOOKUP(C2049,Listas!$A$6:$B$45,2,FALSE),"Conta não cadastrada"))</f>
        <v/>
      </c>
      <c r="E2049" s="15" t="n"/>
    </row>
    <row r="2050">
      <c r="A2050" s="13" t="n"/>
      <c r="B2050" s="14" t="n"/>
      <c r="C2050" s="14" t="n"/>
      <c r="D2050" s="14">
        <f>IF(C2050="","",IFERROR(VLOOKUP(C2050,Listas!$A$6:$B$45,2,FALSE),"Conta não cadastrada"))</f>
        <v/>
      </c>
      <c r="E2050" s="15" t="n"/>
    </row>
    <row r="2051">
      <c r="A2051" s="13" t="n"/>
      <c r="B2051" s="14" t="n"/>
      <c r="C2051" s="14" t="n"/>
      <c r="D2051" s="14">
        <f>IF(C2051="","",IFERROR(VLOOKUP(C2051,Listas!$A$6:$B$45,2,FALSE),"Conta não cadastrada"))</f>
        <v/>
      </c>
      <c r="E2051" s="15" t="n"/>
    </row>
    <row r="2052">
      <c r="A2052" s="13" t="n"/>
      <c r="B2052" s="14" t="n"/>
      <c r="C2052" s="14" t="n"/>
      <c r="D2052" s="14">
        <f>IF(C2052="","",IFERROR(VLOOKUP(C2052,Listas!$A$6:$B$45,2,FALSE),"Conta não cadastrada"))</f>
        <v/>
      </c>
      <c r="E2052" s="15" t="n"/>
    </row>
    <row r="2053">
      <c r="A2053" s="13" t="n"/>
      <c r="B2053" s="14" t="n"/>
      <c r="C2053" s="14" t="n"/>
      <c r="D2053" s="14">
        <f>IF(C2053="","",IFERROR(VLOOKUP(C2053,Listas!$A$6:$B$45,2,FALSE),"Conta não cadastrada"))</f>
        <v/>
      </c>
      <c r="E2053" s="15" t="n"/>
    </row>
    <row r="2054">
      <c r="A2054" s="13" t="n"/>
      <c r="B2054" s="14" t="n"/>
      <c r="C2054" s="14" t="n"/>
      <c r="D2054" s="14">
        <f>IF(C2054="","",IFERROR(VLOOKUP(C2054,Listas!$A$6:$B$45,2,FALSE),"Conta não cadastrada"))</f>
        <v/>
      </c>
      <c r="E2054" s="15" t="n"/>
    </row>
    <row r="2055">
      <c r="A2055" s="13" t="n"/>
      <c r="B2055" s="14" t="n"/>
      <c r="C2055" s="14" t="n"/>
      <c r="D2055" s="14">
        <f>IF(C2055="","",IFERROR(VLOOKUP(C2055,Listas!$A$6:$B$45,2,FALSE),"Conta não cadastrada"))</f>
        <v/>
      </c>
      <c r="E2055" s="15" t="n"/>
    </row>
    <row r="2056">
      <c r="A2056" s="13" t="n"/>
      <c r="B2056" s="14" t="n"/>
      <c r="C2056" s="14" t="n"/>
      <c r="D2056" s="14">
        <f>IF(C2056="","",IFERROR(VLOOKUP(C2056,Listas!$A$6:$B$45,2,FALSE),"Conta não cadastrada"))</f>
        <v/>
      </c>
      <c r="E2056" s="15" t="n"/>
    </row>
    <row r="2057">
      <c r="A2057" s="13" t="n"/>
      <c r="B2057" s="14" t="n"/>
      <c r="C2057" s="14" t="n"/>
      <c r="D2057" s="14">
        <f>IF(C2057="","",IFERROR(VLOOKUP(C2057,Listas!$A$6:$B$45,2,FALSE),"Conta não cadastrada"))</f>
        <v/>
      </c>
      <c r="E2057" s="15" t="n"/>
    </row>
    <row r="2058">
      <c r="A2058" s="13" t="n"/>
      <c r="B2058" s="14" t="n"/>
      <c r="C2058" s="14" t="n"/>
      <c r="D2058" s="14">
        <f>IF(C2058="","",IFERROR(VLOOKUP(C2058,Listas!$A$6:$B$45,2,FALSE),"Conta não cadastrada"))</f>
        <v/>
      </c>
      <c r="E2058" s="15" t="n"/>
    </row>
    <row r="2059">
      <c r="A2059" s="13" t="n"/>
      <c r="B2059" s="14" t="n"/>
      <c r="C2059" s="14" t="n"/>
      <c r="D2059" s="14">
        <f>IF(C2059="","",IFERROR(VLOOKUP(C2059,Listas!$A$6:$B$45,2,FALSE),"Conta não cadastrada"))</f>
        <v/>
      </c>
      <c r="E2059" s="15" t="n"/>
    </row>
    <row r="2060">
      <c r="A2060" s="13" t="n"/>
      <c r="B2060" s="14" t="n"/>
      <c r="C2060" s="14" t="n"/>
      <c r="D2060" s="14">
        <f>IF(C2060="","",IFERROR(VLOOKUP(C2060,Listas!$A$6:$B$45,2,FALSE),"Conta não cadastrada"))</f>
        <v/>
      </c>
      <c r="E2060" s="15" t="n"/>
    </row>
    <row r="2061">
      <c r="A2061" s="13" t="n"/>
      <c r="B2061" s="14" t="n"/>
      <c r="C2061" s="14" t="n"/>
      <c r="D2061" s="14">
        <f>IF(C2061="","",IFERROR(VLOOKUP(C2061,Listas!$A$6:$B$45,2,FALSE),"Conta não cadastrada"))</f>
        <v/>
      </c>
      <c r="E2061" s="15" t="n"/>
    </row>
    <row r="2062">
      <c r="A2062" s="13" t="n"/>
      <c r="B2062" s="14" t="n"/>
      <c r="C2062" s="14" t="n"/>
      <c r="D2062" s="14">
        <f>IF(C2062="","",IFERROR(VLOOKUP(C2062,Listas!$A$6:$B$45,2,FALSE),"Conta não cadastrada"))</f>
        <v/>
      </c>
      <c r="E2062" s="15" t="n"/>
    </row>
    <row r="2063">
      <c r="A2063" s="13" t="n"/>
      <c r="B2063" s="14" t="n"/>
      <c r="C2063" s="14" t="n"/>
      <c r="D2063" s="14">
        <f>IF(C2063="","",IFERROR(VLOOKUP(C2063,Listas!$A$6:$B$45,2,FALSE),"Conta não cadastrada"))</f>
        <v/>
      </c>
      <c r="E2063" s="15" t="n"/>
    </row>
    <row r="2064">
      <c r="A2064" s="13" t="n"/>
      <c r="B2064" s="14" t="n"/>
      <c r="C2064" s="14" t="n"/>
      <c r="D2064" s="14">
        <f>IF(C2064="","",IFERROR(VLOOKUP(C2064,Listas!$A$6:$B$45,2,FALSE),"Conta não cadastrada"))</f>
        <v/>
      </c>
      <c r="E2064" s="15" t="n"/>
    </row>
    <row r="2065">
      <c r="A2065" s="13" t="n"/>
      <c r="B2065" s="14" t="n"/>
      <c r="C2065" s="14" t="n"/>
      <c r="D2065" s="14">
        <f>IF(C2065="","",IFERROR(VLOOKUP(C2065,Listas!$A$6:$B$45,2,FALSE),"Conta não cadastrada"))</f>
        <v/>
      </c>
      <c r="E2065" s="15" t="n"/>
    </row>
    <row r="2066">
      <c r="A2066" s="13" t="n"/>
      <c r="B2066" s="14" t="n"/>
      <c r="C2066" s="14" t="n"/>
      <c r="D2066" s="14">
        <f>IF(C2066="","",IFERROR(VLOOKUP(C2066,Listas!$A$6:$B$45,2,FALSE),"Conta não cadastrada"))</f>
        <v/>
      </c>
      <c r="E2066" s="15" t="n"/>
    </row>
    <row r="2067">
      <c r="A2067" s="13" t="n"/>
      <c r="B2067" s="14" t="n"/>
      <c r="C2067" s="14" t="n"/>
      <c r="D2067" s="14">
        <f>IF(C2067="","",IFERROR(VLOOKUP(C2067,Listas!$A$6:$B$45,2,FALSE),"Conta não cadastrada"))</f>
        <v/>
      </c>
      <c r="E2067" s="15" t="n"/>
    </row>
    <row r="2068">
      <c r="A2068" s="13" t="n"/>
      <c r="B2068" s="14" t="n"/>
      <c r="C2068" s="14" t="n"/>
      <c r="D2068" s="14">
        <f>IF(C2068="","",IFERROR(VLOOKUP(C2068,Listas!$A$6:$B$45,2,FALSE),"Conta não cadastrada"))</f>
        <v/>
      </c>
      <c r="E2068" s="15" t="n"/>
    </row>
    <row r="2069">
      <c r="A2069" s="13" t="n"/>
      <c r="B2069" s="14" t="n"/>
      <c r="C2069" s="14" t="n"/>
      <c r="D2069" s="14">
        <f>IF(C2069="","",IFERROR(VLOOKUP(C2069,Listas!$A$6:$B$45,2,FALSE),"Conta não cadastrada"))</f>
        <v/>
      </c>
      <c r="E2069" s="15" t="n"/>
    </row>
    <row r="2070">
      <c r="A2070" s="13" t="n"/>
      <c r="B2070" s="14" t="n"/>
      <c r="C2070" s="14" t="n"/>
      <c r="D2070" s="14">
        <f>IF(C2070="","",IFERROR(VLOOKUP(C2070,Listas!$A$6:$B$45,2,FALSE),"Conta não cadastrada"))</f>
        <v/>
      </c>
      <c r="E2070" s="15" t="n"/>
    </row>
    <row r="2071">
      <c r="A2071" s="13" t="n"/>
      <c r="B2071" s="14" t="n"/>
      <c r="C2071" s="14" t="n"/>
      <c r="D2071" s="14">
        <f>IF(C2071="","",IFERROR(VLOOKUP(C2071,Listas!$A$6:$B$45,2,FALSE),"Conta não cadastrada"))</f>
        <v/>
      </c>
      <c r="E2071" s="15" t="n"/>
    </row>
    <row r="2072">
      <c r="A2072" s="13" t="n"/>
      <c r="B2072" s="14" t="n"/>
      <c r="C2072" s="14" t="n"/>
      <c r="D2072" s="14">
        <f>IF(C2072="","",IFERROR(VLOOKUP(C2072,Listas!$A$6:$B$45,2,FALSE),"Conta não cadastrada"))</f>
        <v/>
      </c>
      <c r="E2072" s="15" t="n"/>
    </row>
    <row r="2073">
      <c r="A2073" s="13" t="n"/>
      <c r="B2073" s="14" t="n"/>
      <c r="C2073" s="14" t="n"/>
      <c r="D2073" s="14">
        <f>IF(C2073="","",IFERROR(VLOOKUP(C2073,Listas!$A$6:$B$45,2,FALSE),"Conta não cadastrada"))</f>
        <v/>
      </c>
      <c r="E2073" s="15" t="n"/>
    </row>
    <row r="2074">
      <c r="A2074" s="13" t="n"/>
      <c r="B2074" s="14" t="n"/>
      <c r="C2074" s="14" t="n"/>
      <c r="D2074" s="14">
        <f>IF(C2074="","",IFERROR(VLOOKUP(C2074,Listas!$A$6:$B$45,2,FALSE),"Conta não cadastrada"))</f>
        <v/>
      </c>
      <c r="E2074" s="15" t="n"/>
    </row>
    <row r="2075">
      <c r="A2075" s="13" t="n"/>
      <c r="B2075" s="14" t="n"/>
      <c r="C2075" s="14" t="n"/>
      <c r="D2075" s="14">
        <f>IF(C2075="","",IFERROR(VLOOKUP(C2075,Listas!$A$6:$B$45,2,FALSE),"Conta não cadastrada"))</f>
        <v/>
      </c>
      <c r="E2075" s="15" t="n"/>
    </row>
    <row r="2076">
      <c r="A2076" s="13" t="n"/>
      <c r="B2076" s="14" t="n"/>
      <c r="C2076" s="14" t="n"/>
      <c r="D2076" s="14">
        <f>IF(C2076="","",IFERROR(VLOOKUP(C2076,Listas!$A$6:$B$45,2,FALSE),"Conta não cadastrada"))</f>
        <v/>
      </c>
      <c r="E2076" s="15" t="n"/>
    </row>
    <row r="2077">
      <c r="A2077" s="13" t="n"/>
      <c r="B2077" s="14" t="n"/>
      <c r="C2077" s="14" t="n"/>
      <c r="D2077" s="14">
        <f>IF(C2077="","",IFERROR(VLOOKUP(C2077,Listas!$A$6:$B$45,2,FALSE),"Conta não cadastrada"))</f>
        <v/>
      </c>
      <c r="E2077" s="15" t="n"/>
    </row>
    <row r="2078">
      <c r="A2078" s="13" t="n"/>
      <c r="B2078" s="14" t="n"/>
      <c r="C2078" s="14" t="n"/>
      <c r="D2078" s="14">
        <f>IF(C2078="","",IFERROR(VLOOKUP(C2078,Listas!$A$6:$B$45,2,FALSE),"Conta não cadastrada"))</f>
        <v/>
      </c>
      <c r="E2078" s="15" t="n"/>
    </row>
    <row r="2079">
      <c r="A2079" s="13" t="n"/>
      <c r="B2079" s="14" t="n"/>
      <c r="C2079" s="14" t="n"/>
      <c r="D2079" s="14">
        <f>IF(C2079="","",IFERROR(VLOOKUP(C2079,Listas!$A$6:$B$45,2,FALSE),"Conta não cadastrada"))</f>
        <v/>
      </c>
      <c r="E2079" s="15" t="n"/>
    </row>
    <row r="2080">
      <c r="A2080" s="13" t="n"/>
      <c r="B2080" s="14" t="n"/>
      <c r="C2080" s="14" t="n"/>
      <c r="D2080" s="14">
        <f>IF(C2080="","",IFERROR(VLOOKUP(C2080,Listas!$A$6:$B$45,2,FALSE),"Conta não cadastrada"))</f>
        <v/>
      </c>
      <c r="E2080" s="15" t="n"/>
    </row>
    <row r="2081">
      <c r="A2081" s="13" t="n"/>
      <c r="B2081" s="14" t="n"/>
      <c r="C2081" s="14" t="n"/>
      <c r="D2081" s="14">
        <f>IF(C2081="","",IFERROR(VLOOKUP(C2081,Listas!$A$6:$B$45,2,FALSE),"Conta não cadastrada"))</f>
        <v/>
      </c>
      <c r="E2081" s="15" t="n"/>
    </row>
    <row r="2082">
      <c r="A2082" s="13" t="n"/>
      <c r="B2082" s="14" t="n"/>
      <c r="C2082" s="14" t="n"/>
      <c r="D2082" s="14">
        <f>IF(C2082="","",IFERROR(VLOOKUP(C2082,Listas!$A$6:$B$45,2,FALSE),"Conta não cadastrada"))</f>
        <v/>
      </c>
      <c r="E2082" s="15" t="n"/>
    </row>
    <row r="2083">
      <c r="A2083" s="13" t="n"/>
      <c r="B2083" s="14" t="n"/>
      <c r="C2083" s="14" t="n"/>
      <c r="D2083" s="14">
        <f>IF(C2083="","",IFERROR(VLOOKUP(C2083,Listas!$A$6:$B$45,2,FALSE),"Conta não cadastrada"))</f>
        <v/>
      </c>
      <c r="E2083" s="15" t="n"/>
    </row>
    <row r="2084">
      <c r="A2084" s="13" t="n"/>
      <c r="B2084" s="14" t="n"/>
      <c r="C2084" s="14" t="n"/>
      <c r="D2084" s="14">
        <f>IF(C2084="","",IFERROR(VLOOKUP(C2084,Listas!$A$6:$B$45,2,FALSE),"Conta não cadastrada"))</f>
        <v/>
      </c>
      <c r="E2084" s="15" t="n"/>
    </row>
    <row r="2085">
      <c r="A2085" s="13" t="n"/>
      <c r="B2085" s="14" t="n"/>
      <c r="C2085" s="14" t="n"/>
      <c r="D2085" s="14">
        <f>IF(C2085="","",IFERROR(VLOOKUP(C2085,Listas!$A$6:$B$45,2,FALSE),"Conta não cadastrada"))</f>
        <v/>
      </c>
      <c r="E2085" s="15" t="n"/>
    </row>
    <row r="2086">
      <c r="A2086" s="13" t="n"/>
      <c r="B2086" s="14" t="n"/>
      <c r="C2086" s="14" t="n"/>
      <c r="D2086" s="14">
        <f>IF(C2086="","",IFERROR(VLOOKUP(C2086,Listas!$A$6:$B$45,2,FALSE),"Conta não cadastrada"))</f>
        <v/>
      </c>
      <c r="E2086" s="15" t="n"/>
    </row>
    <row r="2087">
      <c r="A2087" s="13" t="n"/>
      <c r="B2087" s="14" t="n"/>
      <c r="C2087" s="14" t="n"/>
      <c r="D2087" s="14">
        <f>IF(C2087="","",IFERROR(VLOOKUP(C2087,Listas!$A$6:$B$45,2,FALSE),"Conta não cadastrada"))</f>
        <v/>
      </c>
      <c r="E2087" s="15" t="n"/>
    </row>
    <row r="2088">
      <c r="A2088" s="13" t="n"/>
      <c r="B2088" s="14" t="n"/>
      <c r="C2088" s="14" t="n"/>
      <c r="D2088" s="14">
        <f>IF(C2088="","",IFERROR(VLOOKUP(C2088,Listas!$A$6:$B$45,2,FALSE),"Conta não cadastrada"))</f>
        <v/>
      </c>
      <c r="E2088" s="15" t="n"/>
    </row>
    <row r="2089">
      <c r="A2089" s="13" t="n"/>
      <c r="B2089" s="14" t="n"/>
      <c r="C2089" s="14" t="n"/>
      <c r="D2089" s="14">
        <f>IF(C2089="","",IFERROR(VLOOKUP(C2089,Listas!$A$6:$B$45,2,FALSE),"Conta não cadastrada"))</f>
        <v/>
      </c>
      <c r="E2089" s="15" t="n"/>
    </row>
    <row r="2090">
      <c r="A2090" s="13" t="n"/>
      <c r="B2090" s="14" t="n"/>
      <c r="C2090" s="14" t="n"/>
      <c r="D2090" s="14">
        <f>IF(C2090="","",IFERROR(VLOOKUP(C2090,Listas!$A$6:$B$45,2,FALSE),"Conta não cadastrada"))</f>
        <v/>
      </c>
      <c r="E2090" s="15" t="n"/>
    </row>
    <row r="2091">
      <c r="A2091" s="13" t="n"/>
      <c r="B2091" s="14" t="n"/>
      <c r="C2091" s="14" t="n"/>
      <c r="D2091" s="14">
        <f>IF(C2091="","",IFERROR(VLOOKUP(C2091,Listas!$A$6:$B$45,2,FALSE),"Conta não cadastrada"))</f>
        <v/>
      </c>
      <c r="E2091" s="15" t="n"/>
    </row>
    <row r="2092">
      <c r="A2092" s="13" t="n"/>
      <c r="B2092" s="14" t="n"/>
      <c r="C2092" s="14" t="n"/>
      <c r="D2092" s="14">
        <f>IF(C2092="","",IFERROR(VLOOKUP(C2092,Listas!$A$6:$B$45,2,FALSE),"Conta não cadastrada"))</f>
        <v/>
      </c>
      <c r="E2092" s="15" t="n"/>
    </row>
    <row r="2093">
      <c r="A2093" s="13" t="n"/>
      <c r="B2093" s="14" t="n"/>
      <c r="C2093" s="14" t="n"/>
      <c r="D2093" s="14">
        <f>IF(C2093="","",IFERROR(VLOOKUP(C2093,Listas!$A$6:$B$45,2,FALSE),"Conta não cadastrada"))</f>
        <v/>
      </c>
      <c r="E2093" s="15" t="n"/>
    </row>
    <row r="2094">
      <c r="A2094" s="13" t="n"/>
      <c r="B2094" s="14" t="n"/>
      <c r="C2094" s="14" t="n"/>
      <c r="D2094" s="14">
        <f>IF(C2094="","",IFERROR(VLOOKUP(C2094,Listas!$A$6:$B$45,2,FALSE),"Conta não cadastrada"))</f>
        <v/>
      </c>
      <c r="E2094" s="15" t="n"/>
    </row>
    <row r="2095">
      <c r="A2095" s="13" t="n"/>
      <c r="B2095" s="14" t="n"/>
      <c r="C2095" s="14" t="n"/>
      <c r="D2095" s="14">
        <f>IF(C2095="","",IFERROR(VLOOKUP(C2095,Listas!$A$6:$B$45,2,FALSE),"Conta não cadastrada"))</f>
        <v/>
      </c>
      <c r="E2095" s="15" t="n"/>
    </row>
    <row r="2096">
      <c r="A2096" s="13" t="n"/>
      <c r="B2096" s="14" t="n"/>
      <c r="C2096" s="14" t="n"/>
      <c r="D2096" s="14">
        <f>IF(C2096="","",IFERROR(VLOOKUP(C2096,Listas!$A$6:$B$45,2,FALSE),"Conta não cadastrada"))</f>
        <v/>
      </c>
      <c r="E2096" s="15" t="n"/>
    </row>
    <row r="2097">
      <c r="A2097" s="13" t="n"/>
      <c r="B2097" s="14" t="n"/>
      <c r="C2097" s="14" t="n"/>
      <c r="D2097" s="14">
        <f>IF(C2097="","",IFERROR(VLOOKUP(C2097,Listas!$A$6:$B$45,2,FALSE),"Conta não cadastrada"))</f>
        <v/>
      </c>
      <c r="E2097" s="15" t="n"/>
    </row>
    <row r="2098">
      <c r="A2098" s="13" t="n"/>
      <c r="B2098" s="14" t="n"/>
      <c r="C2098" s="14" t="n"/>
      <c r="D2098" s="14">
        <f>IF(C2098="","",IFERROR(VLOOKUP(C2098,Listas!$A$6:$B$45,2,FALSE),"Conta não cadastrada"))</f>
        <v/>
      </c>
      <c r="E2098" s="15" t="n"/>
    </row>
    <row r="2099">
      <c r="A2099" s="13" t="n"/>
      <c r="B2099" s="14" t="n"/>
      <c r="C2099" s="14" t="n"/>
      <c r="D2099" s="14">
        <f>IF(C2099="","",IFERROR(VLOOKUP(C2099,Listas!$A$6:$B$45,2,FALSE),"Conta não cadastrada"))</f>
        <v/>
      </c>
      <c r="E2099" s="15" t="n"/>
    </row>
    <row r="2100">
      <c r="A2100" s="13" t="n"/>
      <c r="B2100" s="14" t="n"/>
      <c r="C2100" s="14" t="n"/>
      <c r="D2100" s="14">
        <f>IF(C2100="","",IFERROR(VLOOKUP(C2100,Listas!$A$6:$B$45,2,FALSE),"Conta não cadastrada"))</f>
        <v/>
      </c>
      <c r="E2100" s="15" t="n"/>
    </row>
    <row r="2101">
      <c r="A2101" s="13" t="n"/>
      <c r="B2101" s="14" t="n"/>
      <c r="C2101" s="14" t="n"/>
      <c r="D2101" s="14">
        <f>IF(C2101="","",IFERROR(VLOOKUP(C2101,Listas!$A$6:$B$45,2,FALSE),"Conta não cadastrada"))</f>
        <v/>
      </c>
      <c r="E2101" s="15" t="n"/>
    </row>
    <row r="2102">
      <c r="A2102" s="13" t="n"/>
      <c r="B2102" s="14" t="n"/>
      <c r="C2102" s="14" t="n"/>
      <c r="D2102" s="14">
        <f>IF(C2102="","",IFERROR(VLOOKUP(C2102,Listas!$A$6:$B$45,2,FALSE),"Conta não cadastrada"))</f>
        <v/>
      </c>
      <c r="E2102" s="15" t="n"/>
    </row>
    <row r="2103">
      <c r="A2103" s="13" t="n"/>
      <c r="B2103" s="14" t="n"/>
      <c r="C2103" s="14" t="n"/>
      <c r="D2103" s="14">
        <f>IF(C2103="","",IFERROR(VLOOKUP(C2103,Listas!$A$6:$B$45,2,FALSE),"Conta não cadastrada"))</f>
        <v/>
      </c>
      <c r="E2103" s="15" t="n"/>
    </row>
    <row r="2104">
      <c r="A2104" s="13" t="n"/>
      <c r="B2104" s="14" t="n"/>
      <c r="C2104" s="14" t="n"/>
      <c r="D2104" s="14">
        <f>IF(C2104="","",IFERROR(VLOOKUP(C2104,Listas!$A$6:$B$45,2,FALSE),"Conta não cadastrada"))</f>
        <v/>
      </c>
      <c r="E2104" s="15" t="n"/>
    </row>
    <row r="2105">
      <c r="A2105" s="13" t="n"/>
      <c r="B2105" s="14" t="n"/>
      <c r="C2105" s="14" t="n"/>
      <c r="D2105" s="14">
        <f>IF(C2105="","",IFERROR(VLOOKUP(C2105,Listas!$A$6:$B$45,2,FALSE),"Conta não cadastrada"))</f>
        <v/>
      </c>
      <c r="E2105" s="15" t="n"/>
    </row>
    <row r="2106">
      <c r="A2106" s="13" t="n"/>
      <c r="B2106" s="14" t="n"/>
      <c r="C2106" s="14" t="n"/>
      <c r="D2106" s="14">
        <f>IF(C2106="","",IFERROR(VLOOKUP(C2106,Listas!$A$6:$B$45,2,FALSE),"Conta não cadastrada"))</f>
        <v/>
      </c>
      <c r="E2106" s="15" t="n"/>
    </row>
    <row r="2107">
      <c r="A2107" s="13" t="n"/>
      <c r="B2107" s="14" t="n"/>
      <c r="C2107" s="14" t="n"/>
      <c r="D2107" s="14">
        <f>IF(C2107="","",IFERROR(VLOOKUP(C2107,Listas!$A$6:$B$45,2,FALSE),"Conta não cadastrada"))</f>
        <v/>
      </c>
      <c r="E2107" s="15" t="n"/>
    </row>
    <row r="2108">
      <c r="A2108" s="13" t="n"/>
      <c r="B2108" s="14" t="n"/>
      <c r="C2108" s="14" t="n"/>
      <c r="D2108" s="14">
        <f>IF(C2108="","",IFERROR(VLOOKUP(C2108,Listas!$A$6:$B$45,2,FALSE),"Conta não cadastrada"))</f>
        <v/>
      </c>
      <c r="E2108" s="15" t="n"/>
    </row>
    <row r="2109">
      <c r="A2109" s="13" t="n"/>
      <c r="B2109" s="14" t="n"/>
      <c r="C2109" s="14" t="n"/>
      <c r="D2109" s="14">
        <f>IF(C2109="","",IFERROR(VLOOKUP(C2109,Listas!$A$6:$B$45,2,FALSE),"Conta não cadastrada"))</f>
        <v/>
      </c>
      <c r="E2109" s="15" t="n"/>
    </row>
    <row r="2110">
      <c r="A2110" s="13" t="n"/>
      <c r="B2110" s="14" t="n"/>
      <c r="C2110" s="14" t="n"/>
      <c r="D2110" s="14">
        <f>IF(C2110="","",IFERROR(VLOOKUP(C2110,Listas!$A$6:$B$45,2,FALSE),"Conta não cadastrada"))</f>
        <v/>
      </c>
      <c r="E2110" s="15" t="n"/>
    </row>
    <row r="2111">
      <c r="A2111" s="13" t="n"/>
      <c r="B2111" s="14" t="n"/>
      <c r="C2111" s="14" t="n"/>
      <c r="D2111" s="14">
        <f>IF(C2111="","",IFERROR(VLOOKUP(C2111,Listas!$A$6:$B$45,2,FALSE),"Conta não cadastrada"))</f>
        <v/>
      </c>
      <c r="E2111" s="15" t="n"/>
    </row>
    <row r="2112">
      <c r="A2112" s="13" t="n"/>
      <c r="B2112" s="14" t="n"/>
      <c r="C2112" s="14" t="n"/>
      <c r="D2112" s="14">
        <f>IF(C2112="","",IFERROR(VLOOKUP(C2112,Listas!$A$6:$B$45,2,FALSE),"Conta não cadastrada"))</f>
        <v/>
      </c>
      <c r="E2112" s="15" t="n"/>
    </row>
    <row r="2113">
      <c r="A2113" s="13" t="n"/>
      <c r="B2113" s="14" t="n"/>
      <c r="C2113" s="14" t="n"/>
      <c r="D2113" s="14">
        <f>IF(C2113="","",IFERROR(VLOOKUP(C2113,Listas!$A$6:$B$45,2,FALSE),"Conta não cadastrada"))</f>
        <v/>
      </c>
      <c r="E2113" s="15" t="n"/>
    </row>
    <row r="2114">
      <c r="A2114" s="13" t="n"/>
      <c r="B2114" s="14" t="n"/>
      <c r="C2114" s="14" t="n"/>
      <c r="D2114" s="14">
        <f>IF(C2114="","",IFERROR(VLOOKUP(C2114,Listas!$A$6:$B$45,2,FALSE),"Conta não cadastrada"))</f>
        <v/>
      </c>
      <c r="E2114" s="15" t="n"/>
    </row>
    <row r="2115">
      <c r="A2115" s="13" t="n"/>
      <c r="B2115" s="14" t="n"/>
      <c r="C2115" s="14" t="n"/>
      <c r="D2115" s="14">
        <f>IF(C2115="","",IFERROR(VLOOKUP(C2115,Listas!$A$6:$B$45,2,FALSE),"Conta não cadastrada"))</f>
        <v/>
      </c>
      <c r="E2115" s="15" t="n"/>
    </row>
    <row r="2116">
      <c r="A2116" s="13" t="n"/>
      <c r="B2116" s="14" t="n"/>
      <c r="C2116" s="14" t="n"/>
      <c r="D2116" s="14">
        <f>IF(C2116="","",IFERROR(VLOOKUP(C2116,Listas!$A$6:$B$45,2,FALSE),"Conta não cadastrada"))</f>
        <v/>
      </c>
      <c r="E2116" s="15" t="n"/>
    </row>
    <row r="2117">
      <c r="A2117" s="13" t="n"/>
      <c r="B2117" s="14" t="n"/>
      <c r="C2117" s="14" t="n"/>
      <c r="D2117" s="14">
        <f>IF(C2117="","",IFERROR(VLOOKUP(C2117,Listas!$A$6:$B$45,2,FALSE),"Conta não cadastrada"))</f>
        <v/>
      </c>
      <c r="E2117" s="15" t="n"/>
    </row>
    <row r="2118">
      <c r="A2118" s="13" t="n"/>
      <c r="B2118" s="14" t="n"/>
      <c r="C2118" s="14" t="n"/>
      <c r="D2118" s="14">
        <f>IF(C2118="","",IFERROR(VLOOKUP(C2118,Listas!$A$6:$B$45,2,FALSE),"Conta não cadastrada"))</f>
        <v/>
      </c>
      <c r="E2118" s="15" t="n"/>
    </row>
    <row r="2119">
      <c r="A2119" s="13" t="n"/>
      <c r="B2119" s="14" t="n"/>
      <c r="C2119" s="14" t="n"/>
      <c r="D2119" s="14">
        <f>IF(C2119="","",IFERROR(VLOOKUP(C2119,Listas!$A$6:$B$45,2,FALSE),"Conta não cadastrada"))</f>
        <v/>
      </c>
      <c r="E2119" s="15" t="n"/>
    </row>
    <row r="2120">
      <c r="A2120" s="13" t="n"/>
      <c r="B2120" s="14" t="n"/>
      <c r="C2120" s="14" t="n"/>
      <c r="D2120" s="14">
        <f>IF(C2120="","",IFERROR(VLOOKUP(C2120,Listas!$A$6:$B$45,2,FALSE),"Conta não cadastrada"))</f>
        <v/>
      </c>
      <c r="E2120" s="15" t="n"/>
    </row>
    <row r="2121">
      <c r="A2121" s="13" t="n"/>
      <c r="B2121" s="14" t="n"/>
      <c r="C2121" s="14" t="n"/>
      <c r="D2121" s="14">
        <f>IF(C2121="","",IFERROR(VLOOKUP(C2121,Listas!$A$6:$B$45,2,FALSE),"Conta não cadastrada"))</f>
        <v/>
      </c>
      <c r="E2121" s="15" t="n"/>
    </row>
    <row r="2122">
      <c r="A2122" s="13" t="n"/>
      <c r="B2122" s="14" t="n"/>
      <c r="C2122" s="14" t="n"/>
      <c r="D2122" s="14">
        <f>IF(C2122="","",IFERROR(VLOOKUP(C2122,Listas!$A$6:$B$45,2,FALSE),"Conta não cadastrada"))</f>
        <v/>
      </c>
      <c r="E2122" s="15" t="n"/>
    </row>
    <row r="2123">
      <c r="A2123" s="13" t="n"/>
      <c r="B2123" s="14" t="n"/>
      <c r="C2123" s="14" t="n"/>
      <c r="D2123" s="14">
        <f>IF(C2123="","",IFERROR(VLOOKUP(C2123,Listas!$A$6:$B$45,2,FALSE),"Conta não cadastrada"))</f>
        <v/>
      </c>
      <c r="E2123" s="15" t="n"/>
    </row>
    <row r="2124">
      <c r="A2124" s="13" t="n"/>
      <c r="B2124" s="14" t="n"/>
      <c r="C2124" s="14" t="n"/>
      <c r="D2124" s="14">
        <f>IF(C2124="","",IFERROR(VLOOKUP(C2124,Listas!$A$6:$B$45,2,FALSE),"Conta não cadastrada"))</f>
        <v/>
      </c>
      <c r="E2124" s="15" t="n"/>
    </row>
    <row r="2125">
      <c r="A2125" s="13" t="n"/>
      <c r="B2125" s="14" t="n"/>
      <c r="C2125" s="14" t="n"/>
      <c r="D2125" s="14">
        <f>IF(C2125="","",IFERROR(VLOOKUP(C2125,Listas!$A$6:$B$45,2,FALSE),"Conta não cadastrada"))</f>
        <v/>
      </c>
      <c r="E2125" s="15" t="n"/>
    </row>
    <row r="2126">
      <c r="A2126" s="13" t="n"/>
      <c r="B2126" s="14" t="n"/>
      <c r="C2126" s="14" t="n"/>
      <c r="D2126" s="14">
        <f>IF(C2126="","",IFERROR(VLOOKUP(C2126,Listas!$A$6:$B$45,2,FALSE),"Conta não cadastrada"))</f>
        <v/>
      </c>
      <c r="E2126" s="15" t="n"/>
    </row>
    <row r="2127">
      <c r="A2127" s="13" t="n"/>
      <c r="B2127" s="14" t="n"/>
      <c r="C2127" s="14" t="n"/>
      <c r="D2127" s="14">
        <f>IF(C2127="","",IFERROR(VLOOKUP(C2127,Listas!$A$6:$B$45,2,FALSE),"Conta não cadastrada"))</f>
        <v/>
      </c>
      <c r="E2127" s="15" t="n"/>
    </row>
    <row r="2128">
      <c r="A2128" s="13" t="n"/>
      <c r="B2128" s="14" t="n"/>
      <c r="C2128" s="14" t="n"/>
      <c r="D2128" s="14">
        <f>IF(C2128="","",IFERROR(VLOOKUP(C2128,Listas!$A$6:$B$45,2,FALSE),"Conta não cadastrada"))</f>
        <v/>
      </c>
      <c r="E2128" s="15" t="n"/>
    </row>
    <row r="2129">
      <c r="A2129" s="13" t="n"/>
      <c r="B2129" s="14" t="n"/>
      <c r="C2129" s="14" t="n"/>
      <c r="D2129" s="14">
        <f>IF(C2129="","",IFERROR(VLOOKUP(C2129,Listas!$A$6:$B$45,2,FALSE),"Conta não cadastrada"))</f>
        <v/>
      </c>
      <c r="E2129" s="15" t="n"/>
    </row>
    <row r="2130">
      <c r="A2130" s="13" t="n"/>
      <c r="B2130" s="14" t="n"/>
      <c r="C2130" s="14" t="n"/>
      <c r="D2130" s="14">
        <f>IF(C2130="","",IFERROR(VLOOKUP(C2130,Listas!$A$6:$B$45,2,FALSE),"Conta não cadastrada"))</f>
        <v/>
      </c>
      <c r="E2130" s="15" t="n"/>
    </row>
    <row r="2131">
      <c r="A2131" s="13" t="n"/>
      <c r="B2131" s="14" t="n"/>
      <c r="C2131" s="14" t="n"/>
      <c r="D2131" s="14">
        <f>IF(C2131="","",IFERROR(VLOOKUP(C2131,Listas!$A$6:$B$45,2,FALSE),"Conta não cadastrada"))</f>
        <v/>
      </c>
      <c r="E2131" s="15" t="n"/>
    </row>
    <row r="2132">
      <c r="A2132" s="13" t="n"/>
      <c r="B2132" s="14" t="n"/>
      <c r="C2132" s="14" t="n"/>
      <c r="D2132" s="14">
        <f>IF(C2132="","",IFERROR(VLOOKUP(C2132,Listas!$A$6:$B$45,2,FALSE),"Conta não cadastrada"))</f>
        <v/>
      </c>
      <c r="E2132" s="15" t="n"/>
    </row>
    <row r="2133">
      <c r="A2133" s="13" t="n"/>
      <c r="B2133" s="14" t="n"/>
      <c r="C2133" s="14" t="n"/>
      <c r="D2133" s="14">
        <f>IF(C2133="","",IFERROR(VLOOKUP(C2133,Listas!$A$6:$B$45,2,FALSE),"Conta não cadastrada"))</f>
        <v/>
      </c>
      <c r="E2133" s="15" t="n"/>
    </row>
    <row r="2134">
      <c r="A2134" s="13" t="n"/>
      <c r="B2134" s="14" t="n"/>
      <c r="C2134" s="14" t="n"/>
      <c r="D2134" s="14">
        <f>IF(C2134="","",IFERROR(VLOOKUP(C2134,Listas!$A$6:$B$45,2,FALSE),"Conta não cadastrada"))</f>
        <v/>
      </c>
      <c r="E2134" s="15" t="n"/>
    </row>
    <row r="2135">
      <c r="A2135" s="13" t="n"/>
      <c r="B2135" s="14" t="n"/>
      <c r="C2135" s="14" t="n"/>
      <c r="D2135" s="14">
        <f>IF(C2135="","",IFERROR(VLOOKUP(C2135,Listas!$A$6:$B$45,2,FALSE),"Conta não cadastrada"))</f>
        <v/>
      </c>
      <c r="E2135" s="15" t="n"/>
    </row>
    <row r="2136">
      <c r="A2136" s="13" t="n"/>
      <c r="B2136" s="14" t="n"/>
      <c r="C2136" s="14" t="n"/>
      <c r="D2136" s="14">
        <f>IF(C2136="","",IFERROR(VLOOKUP(C2136,Listas!$A$6:$B$45,2,FALSE),"Conta não cadastrada"))</f>
        <v/>
      </c>
      <c r="E2136" s="15" t="n"/>
    </row>
    <row r="2137">
      <c r="A2137" s="13" t="n"/>
      <c r="B2137" s="14" t="n"/>
      <c r="C2137" s="14" t="n"/>
      <c r="D2137" s="14">
        <f>IF(C2137="","",IFERROR(VLOOKUP(C2137,Listas!$A$6:$B$45,2,FALSE),"Conta não cadastrada"))</f>
        <v/>
      </c>
      <c r="E2137" s="15" t="n"/>
    </row>
    <row r="2138">
      <c r="A2138" s="13" t="n"/>
      <c r="B2138" s="14" t="n"/>
      <c r="C2138" s="14" t="n"/>
      <c r="D2138" s="14">
        <f>IF(C2138="","",IFERROR(VLOOKUP(C2138,Listas!$A$6:$B$45,2,FALSE),"Conta não cadastrada"))</f>
        <v/>
      </c>
      <c r="E2138" s="15" t="n"/>
    </row>
    <row r="2139">
      <c r="A2139" s="13" t="n"/>
      <c r="B2139" s="14" t="n"/>
      <c r="C2139" s="14" t="n"/>
      <c r="D2139" s="14">
        <f>IF(C2139="","",IFERROR(VLOOKUP(C2139,Listas!$A$6:$B$45,2,FALSE),"Conta não cadastrada"))</f>
        <v/>
      </c>
      <c r="E2139" s="15" t="n"/>
    </row>
    <row r="2140">
      <c r="A2140" s="13" t="n"/>
      <c r="B2140" s="14" t="n"/>
      <c r="C2140" s="14" t="n"/>
      <c r="D2140" s="14">
        <f>IF(C2140="","",IFERROR(VLOOKUP(C2140,Listas!$A$6:$B$45,2,FALSE),"Conta não cadastrada"))</f>
        <v/>
      </c>
      <c r="E2140" s="15" t="n"/>
    </row>
    <row r="2141">
      <c r="A2141" s="13" t="n"/>
      <c r="B2141" s="14" t="n"/>
      <c r="C2141" s="14" t="n"/>
      <c r="D2141" s="14">
        <f>IF(C2141="","",IFERROR(VLOOKUP(C2141,Listas!$A$6:$B$45,2,FALSE),"Conta não cadastrada"))</f>
        <v/>
      </c>
      <c r="E2141" s="15" t="n"/>
    </row>
    <row r="2142">
      <c r="A2142" s="13" t="n"/>
      <c r="B2142" s="14" t="n"/>
      <c r="C2142" s="14" t="n"/>
      <c r="D2142" s="14">
        <f>IF(C2142="","",IFERROR(VLOOKUP(C2142,Listas!$A$6:$B$45,2,FALSE),"Conta não cadastrada"))</f>
        <v/>
      </c>
      <c r="E2142" s="15" t="n"/>
    </row>
    <row r="2143">
      <c r="A2143" s="13" t="n"/>
      <c r="B2143" s="14" t="n"/>
      <c r="C2143" s="14" t="n"/>
      <c r="D2143" s="14">
        <f>IF(C2143="","",IFERROR(VLOOKUP(C2143,Listas!$A$6:$B$45,2,FALSE),"Conta não cadastrada"))</f>
        <v/>
      </c>
      <c r="E2143" s="15" t="n"/>
    </row>
    <row r="2144">
      <c r="A2144" s="13" t="n"/>
      <c r="B2144" s="14" t="n"/>
      <c r="C2144" s="14" t="n"/>
      <c r="D2144" s="14">
        <f>IF(C2144="","",IFERROR(VLOOKUP(C2144,Listas!$A$6:$B$45,2,FALSE),"Conta não cadastrada"))</f>
        <v/>
      </c>
      <c r="E2144" s="15" t="n"/>
    </row>
    <row r="2145">
      <c r="A2145" s="13" t="n"/>
      <c r="B2145" s="14" t="n"/>
      <c r="C2145" s="14" t="n"/>
      <c r="D2145" s="14">
        <f>IF(C2145="","",IFERROR(VLOOKUP(C2145,Listas!$A$6:$B$45,2,FALSE),"Conta não cadastrada"))</f>
        <v/>
      </c>
      <c r="E2145" s="15" t="n"/>
    </row>
    <row r="2146">
      <c r="A2146" s="13" t="n"/>
      <c r="B2146" s="14" t="n"/>
      <c r="C2146" s="14" t="n"/>
      <c r="D2146" s="14">
        <f>IF(C2146="","",IFERROR(VLOOKUP(C2146,Listas!$A$6:$B$45,2,FALSE),"Conta não cadastrada"))</f>
        <v/>
      </c>
      <c r="E2146" s="15" t="n"/>
    </row>
    <row r="2147">
      <c r="A2147" s="13" t="n"/>
      <c r="B2147" s="14" t="n"/>
      <c r="C2147" s="14" t="n"/>
      <c r="D2147" s="14">
        <f>IF(C2147="","",IFERROR(VLOOKUP(C2147,Listas!$A$6:$B$45,2,FALSE),"Conta não cadastrada"))</f>
        <v/>
      </c>
      <c r="E2147" s="15" t="n"/>
    </row>
    <row r="2148">
      <c r="A2148" s="13" t="n"/>
      <c r="B2148" s="14" t="n"/>
      <c r="C2148" s="14" t="n"/>
      <c r="D2148" s="14">
        <f>IF(C2148="","",IFERROR(VLOOKUP(C2148,Listas!$A$6:$B$45,2,FALSE),"Conta não cadastrada"))</f>
        <v/>
      </c>
      <c r="E2148" s="15" t="n"/>
    </row>
    <row r="2149">
      <c r="A2149" s="13" t="n"/>
      <c r="B2149" s="14" t="n"/>
      <c r="C2149" s="14" t="n"/>
      <c r="D2149" s="14">
        <f>IF(C2149="","",IFERROR(VLOOKUP(C2149,Listas!$A$6:$B$45,2,FALSE),"Conta não cadastrada"))</f>
        <v/>
      </c>
      <c r="E2149" s="15" t="n"/>
    </row>
    <row r="2150">
      <c r="A2150" s="13" t="n"/>
      <c r="B2150" s="14" t="n"/>
      <c r="C2150" s="14" t="n"/>
      <c r="D2150" s="14">
        <f>IF(C2150="","",IFERROR(VLOOKUP(C2150,Listas!$A$6:$B$45,2,FALSE),"Conta não cadastrada"))</f>
        <v/>
      </c>
      <c r="E2150" s="15" t="n"/>
    </row>
    <row r="2151">
      <c r="A2151" s="13" t="n"/>
      <c r="B2151" s="14" t="n"/>
      <c r="C2151" s="14" t="n"/>
      <c r="D2151" s="14">
        <f>IF(C2151="","",IFERROR(VLOOKUP(C2151,Listas!$A$6:$B$45,2,FALSE),"Conta não cadastrada"))</f>
        <v/>
      </c>
      <c r="E2151" s="15" t="n"/>
    </row>
    <row r="2152">
      <c r="A2152" s="13" t="n"/>
      <c r="B2152" s="14" t="n"/>
      <c r="C2152" s="14" t="n"/>
      <c r="D2152" s="14">
        <f>IF(C2152="","",IFERROR(VLOOKUP(C2152,Listas!$A$6:$B$45,2,FALSE),"Conta não cadastrada"))</f>
        <v/>
      </c>
      <c r="E2152" s="15" t="n"/>
    </row>
    <row r="2153">
      <c r="A2153" s="13" t="n"/>
      <c r="B2153" s="14" t="n"/>
      <c r="C2153" s="14" t="n"/>
      <c r="D2153" s="14">
        <f>IF(C2153="","",IFERROR(VLOOKUP(C2153,Listas!$A$6:$B$45,2,FALSE),"Conta não cadastrada"))</f>
        <v/>
      </c>
      <c r="E2153" s="15" t="n"/>
    </row>
    <row r="2154">
      <c r="A2154" s="13" t="n"/>
      <c r="B2154" s="14" t="n"/>
      <c r="C2154" s="14" t="n"/>
      <c r="D2154" s="14">
        <f>IF(C2154="","",IFERROR(VLOOKUP(C2154,Listas!$A$6:$B$45,2,FALSE),"Conta não cadastrada"))</f>
        <v/>
      </c>
      <c r="E2154" s="15" t="n"/>
    </row>
    <row r="2155">
      <c r="A2155" s="13" t="n"/>
      <c r="B2155" s="14" t="n"/>
      <c r="C2155" s="14" t="n"/>
      <c r="D2155" s="14">
        <f>IF(C2155="","",IFERROR(VLOOKUP(C2155,Listas!$A$6:$B$45,2,FALSE),"Conta não cadastrada"))</f>
        <v/>
      </c>
      <c r="E2155" s="15" t="n"/>
    </row>
    <row r="2156">
      <c r="A2156" s="13" t="n"/>
      <c r="B2156" s="14" t="n"/>
      <c r="C2156" s="14" t="n"/>
      <c r="D2156" s="14">
        <f>IF(C2156="","",IFERROR(VLOOKUP(C2156,Listas!$A$6:$B$45,2,FALSE),"Conta não cadastrada"))</f>
        <v/>
      </c>
      <c r="E2156" s="15" t="n"/>
    </row>
    <row r="2157">
      <c r="A2157" s="13" t="n"/>
      <c r="B2157" s="14" t="n"/>
      <c r="C2157" s="14" t="n"/>
      <c r="D2157" s="14">
        <f>IF(C2157="","",IFERROR(VLOOKUP(C2157,Listas!$A$6:$B$45,2,FALSE),"Conta não cadastrada"))</f>
        <v/>
      </c>
      <c r="E2157" s="15" t="n"/>
    </row>
    <row r="2158">
      <c r="A2158" s="13" t="n"/>
      <c r="B2158" s="14" t="n"/>
      <c r="C2158" s="14" t="n"/>
      <c r="D2158" s="14">
        <f>IF(C2158="","",IFERROR(VLOOKUP(C2158,Listas!$A$6:$B$45,2,FALSE),"Conta não cadastrada"))</f>
        <v/>
      </c>
      <c r="E2158" s="15" t="n"/>
    </row>
    <row r="2159">
      <c r="A2159" s="13" t="n"/>
      <c r="B2159" s="14" t="n"/>
      <c r="C2159" s="14" t="n"/>
      <c r="D2159" s="14">
        <f>IF(C2159="","",IFERROR(VLOOKUP(C2159,Listas!$A$6:$B$45,2,FALSE),"Conta não cadastrada"))</f>
        <v/>
      </c>
      <c r="E2159" s="15" t="n"/>
    </row>
    <row r="2160">
      <c r="A2160" s="13" t="n"/>
      <c r="B2160" s="14" t="n"/>
      <c r="C2160" s="14" t="n"/>
      <c r="D2160" s="14">
        <f>IF(C2160="","",IFERROR(VLOOKUP(C2160,Listas!$A$6:$B$45,2,FALSE),"Conta não cadastrada"))</f>
        <v/>
      </c>
      <c r="E2160" s="15" t="n"/>
    </row>
    <row r="2161">
      <c r="A2161" s="13" t="n"/>
      <c r="B2161" s="14" t="n"/>
      <c r="C2161" s="14" t="n"/>
      <c r="D2161" s="14">
        <f>IF(C2161="","",IFERROR(VLOOKUP(C2161,Listas!$A$6:$B$45,2,FALSE),"Conta não cadastrada"))</f>
        <v/>
      </c>
      <c r="E2161" s="15" t="n"/>
    </row>
    <row r="2162">
      <c r="A2162" s="13" t="n"/>
      <c r="B2162" s="14" t="n"/>
      <c r="C2162" s="14" t="n"/>
      <c r="D2162" s="14">
        <f>IF(C2162="","",IFERROR(VLOOKUP(C2162,Listas!$A$6:$B$45,2,FALSE),"Conta não cadastrada"))</f>
        <v/>
      </c>
      <c r="E2162" s="15" t="n"/>
    </row>
    <row r="2163">
      <c r="A2163" s="13" t="n"/>
      <c r="B2163" s="14" t="n"/>
      <c r="C2163" s="14" t="n"/>
      <c r="D2163" s="14">
        <f>IF(C2163="","",IFERROR(VLOOKUP(C2163,Listas!$A$6:$B$45,2,FALSE),"Conta não cadastrada"))</f>
        <v/>
      </c>
      <c r="E2163" s="15" t="n"/>
    </row>
    <row r="2164">
      <c r="A2164" s="13" t="n"/>
      <c r="B2164" s="14" t="n"/>
      <c r="C2164" s="14" t="n"/>
      <c r="D2164" s="14">
        <f>IF(C2164="","",IFERROR(VLOOKUP(C2164,Listas!$A$6:$B$45,2,FALSE),"Conta não cadastrada"))</f>
        <v/>
      </c>
      <c r="E2164" s="15" t="n"/>
    </row>
    <row r="2165">
      <c r="A2165" s="13" t="n"/>
      <c r="B2165" s="14" t="n"/>
      <c r="C2165" s="14" t="n"/>
      <c r="D2165" s="14">
        <f>IF(C2165="","",IFERROR(VLOOKUP(C2165,Listas!$A$6:$B$45,2,FALSE),"Conta não cadastrada"))</f>
        <v/>
      </c>
      <c r="E2165" s="15" t="n"/>
    </row>
    <row r="2166">
      <c r="A2166" s="13" t="n"/>
      <c r="B2166" s="14" t="n"/>
      <c r="C2166" s="14" t="n"/>
      <c r="D2166" s="14">
        <f>IF(C2166="","",IFERROR(VLOOKUP(C2166,Listas!$A$6:$B$45,2,FALSE),"Conta não cadastrada"))</f>
        <v/>
      </c>
      <c r="E2166" s="15" t="n"/>
    </row>
    <row r="2167">
      <c r="A2167" s="13" t="n"/>
      <c r="B2167" s="14" t="n"/>
      <c r="C2167" s="14" t="n"/>
      <c r="D2167" s="14">
        <f>IF(C2167="","",IFERROR(VLOOKUP(C2167,Listas!$A$6:$B$45,2,FALSE),"Conta não cadastrada"))</f>
        <v/>
      </c>
      <c r="E2167" s="15" t="n"/>
    </row>
    <row r="2168">
      <c r="A2168" s="13" t="n"/>
      <c r="B2168" s="14" t="n"/>
      <c r="C2168" s="14" t="n"/>
      <c r="D2168" s="14">
        <f>IF(C2168="","",IFERROR(VLOOKUP(C2168,Listas!$A$6:$B$45,2,FALSE),"Conta não cadastrada"))</f>
        <v/>
      </c>
      <c r="E2168" s="15" t="n"/>
    </row>
    <row r="2169">
      <c r="A2169" s="13" t="n"/>
      <c r="B2169" s="14" t="n"/>
      <c r="C2169" s="14" t="n"/>
      <c r="D2169" s="14">
        <f>IF(C2169="","",IFERROR(VLOOKUP(C2169,Listas!$A$6:$B$45,2,FALSE),"Conta não cadastrada"))</f>
        <v/>
      </c>
      <c r="E2169" s="15" t="n"/>
    </row>
    <row r="2170">
      <c r="A2170" s="13" t="n"/>
      <c r="B2170" s="14" t="n"/>
      <c r="C2170" s="14" t="n"/>
      <c r="D2170" s="14">
        <f>IF(C2170="","",IFERROR(VLOOKUP(C2170,Listas!$A$6:$B$45,2,FALSE),"Conta não cadastrada"))</f>
        <v/>
      </c>
      <c r="E2170" s="15" t="n"/>
    </row>
    <row r="2171">
      <c r="A2171" s="13" t="n"/>
      <c r="B2171" s="14" t="n"/>
      <c r="C2171" s="14" t="n"/>
      <c r="D2171" s="14">
        <f>IF(C2171="","",IFERROR(VLOOKUP(C2171,Listas!$A$6:$B$45,2,FALSE),"Conta não cadastrada"))</f>
        <v/>
      </c>
      <c r="E2171" s="15" t="n"/>
    </row>
    <row r="2172">
      <c r="A2172" s="13" t="n"/>
      <c r="B2172" s="14" t="n"/>
      <c r="C2172" s="14" t="n"/>
      <c r="D2172" s="14">
        <f>IF(C2172="","",IFERROR(VLOOKUP(C2172,Listas!$A$6:$B$45,2,FALSE),"Conta não cadastrada"))</f>
        <v/>
      </c>
      <c r="E2172" s="15" t="n"/>
    </row>
    <row r="2173">
      <c r="A2173" s="13" t="n"/>
      <c r="B2173" s="14" t="n"/>
      <c r="C2173" s="14" t="n"/>
      <c r="D2173" s="14">
        <f>IF(C2173="","",IFERROR(VLOOKUP(C2173,Listas!$A$6:$B$45,2,FALSE),"Conta não cadastrada"))</f>
        <v/>
      </c>
      <c r="E2173" s="15" t="n"/>
    </row>
    <row r="2174">
      <c r="A2174" s="13" t="n"/>
      <c r="B2174" s="14" t="n"/>
      <c r="C2174" s="14" t="n"/>
      <c r="D2174" s="14">
        <f>IF(C2174="","",IFERROR(VLOOKUP(C2174,Listas!$A$6:$B$45,2,FALSE),"Conta não cadastrada"))</f>
        <v/>
      </c>
      <c r="E2174" s="15" t="n"/>
    </row>
    <row r="2175">
      <c r="A2175" s="13" t="n"/>
      <c r="B2175" s="14" t="n"/>
      <c r="C2175" s="14" t="n"/>
      <c r="D2175" s="14">
        <f>IF(C2175="","",IFERROR(VLOOKUP(C2175,Listas!$A$6:$B$45,2,FALSE),"Conta não cadastrada"))</f>
        <v/>
      </c>
      <c r="E2175" s="15" t="n"/>
    </row>
    <row r="2176">
      <c r="A2176" s="13" t="n"/>
      <c r="B2176" s="14" t="n"/>
      <c r="C2176" s="14" t="n"/>
      <c r="D2176" s="14">
        <f>IF(C2176="","",IFERROR(VLOOKUP(C2176,Listas!$A$6:$B$45,2,FALSE),"Conta não cadastrada"))</f>
        <v/>
      </c>
      <c r="E2176" s="15" t="n"/>
    </row>
    <row r="2177">
      <c r="A2177" s="13" t="n"/>
      <c r="B2177" s="14" t="n"/>
      <c r="C2177" s="14" t="n"/>
      <c r="D2177" s="14">
        <f>IF(C2177="","",IFERROR(VLOOKUP(C2177,Listas!$A$6:$B$45,2,FALSE),"Conta não cadastrada"))</f>
        <v/>
      </c>
      <c r="E2177" s="15" t="n"/>
    </row>
    <row r="2178">
      <c r="A2178" s="13" t="n"/>
      <c r="B2178" s="14" t="n"/>
      <c r="C2178" s="14" t="n"/>
      <c r="D2178" s="14">
        <f>IF(C2178="","",IFERROR(VLOOKUP(C2178,Listas!$A$6:$B$45,2,FALSE),"Conta não cadastrada"))</f>
        <v/>
      </c>
      <c r="E2178" s="15" t="n"/>
    </row>
    <row r="2179">
      <c r="A2179" s="13" t="n"/>
      <c r="B2179" s="14" t="n"/>
      <c r="C2179" s="14" t="n"/>
      <c r="D2179" s="14">
        <f>IF(C2179="","",IFERROR(VLOOKUP(C2179,Listas!$A$6:$B$45,2,FALSE),"Conta não cadastrada"))</f>
        <v/>
      </c>
      <c r="E2179" s="15" t="n"/>
    </row>
    <row r="2180">
      <c r="A2180" s="13" t="n"/>
      <c r="B2180" s="14" t="n"/>
      <c r="C2180" s="14" t="n"/>
      <c r="D2180" s="14">
        <f>IF(C2180="","",IFERROR(VLOOKUP(C2180,Listas!$A$6:$B$45,2,FALSE),"Conta não cadastrada"))</f>
        <v/>
      </c>
      <c r="E2180" s="15" t="n"/>
    </row>
    <row r="2181">
      <c r="A2181" s="13" t="n"/>
      <c r="B2181" s="14" t="n"/>
      <c r="C2181" s="14" t="n"/>
      <c r="D2181" s="14">
        <f>IF(C2181="","",IFERROR(VLOOKUP(C2181,Listas!$A$6:$B$45,2,FALSE),"Conta não cadastrada"))</f>
        <v/>
      </c>
      <c r="E2181" s="15" t="n"/>
    </row>
    <row r="2182">
      <c r="A2182" s="13" t="n"/>
      <c r="B2182" s="14" t="n"/>
      <c r="C2182" s="14" t="n"/>
      <c r="D2182" s="14">
        <f>IF(C2182="","",IFERROR(VLOOKUP(C2182,Listas!$A$6:$B$45,2,FALSE),"Conta não cadastrada"))</f>
        <v/>
      </c>
      <c r="E2182" s="15" t="n"/>
    </row>
    <row r="2183">
      <c r="A2183" s="13" t="n"/>
      <c r="B2183" s="14" t="n"/>
      <c r="C2183" s="14" t="n"/>
      <c r="D2183" s="14">
        <f>IF(C2183="","",IFERROR(VLOOKUP(C2183,Listas!$A$6:$B$45,2,FALSE),"Conta não cadastrada"))</f>
        <v/>
      </c>
      <c r="E2183" s="15" t="n"/>
    </row>
    <row r="2184">
      <c r="A2184" s="13" t="n"/>
      <c r="B2184" s="14" t="n"/>
      <c r="C2184" s="14" t="n"/>
      <c r="D2184" s="14">
        <f>IF(C2184="","",IFERROR(VLOOKUP(C2184,Listas!$A$6:$B$45,2,FALSE),"Conta não cadastrada"))</f>
        <v/>
      </c>
      <c r="E2184" s="15" t="n"/>
    </row>
    <row r="2185">
      <c r="A2185" s="13" t="n"/>
      <c r="B2185" s="14" t="n"/>
      <c r="C2185" s="14" t="n"/>
      <c r="D2185" s="14">
        <f>IF(C2185="","",IFERROR(VLOOKUP(C2185,Listas!$A$6:$B$45,2,FALSE),"Conta não cadastrada"))</f>
        <v/>
      </c>
      <c r="E2185" s="15" t="n"/>
    </row>
    <row r="2186">
      <c r="A2186" s="13" t="n"/>
      <c r="B2186" s="14" t="n"/>
      <c r="C2186" s="14" t="n"/>
      <c r="D2186" s="14">
        <f>IF(C2186="","",IFERROR(VLOOKUP(C2186,Listas!$A$6:$B$45,2,FALSE),"Conta não cadastrada"))</f>
        <v/>
      </c>
      <c r="E2186" s="15" t="n"/>
    </row>
    <row r="2187">
      <c r="A2187" s="13" t="n"/>
      <c r="B2187" s="14" t="n"/>
      <c r="C2187" s="14" t="n"/>
      <c r="D2187" s="14">
        <f>IF(C2187="","",IFERROR(VLOOKUP(C2187,Listas!$A$6:$B$45,2,FALSE),"Conta não cadastrada"))</f>
        <v/>
      </c>
      <c r="E2187" s="15" t="n"/>
    </row>
    <row r="2188">
      <c r="A2188" s="13" t="n"/>
      <c r="B2188" s="14" t="n"/>
      <c r="C2188" s="14" t="n"/>
      <c r="D2188" s="14">
        <f>IF(C2188="","",IFERROR(VLOOKUP(C2188,Listas!$A$6:$B$45,2,FALSE),"Conta não cadastrada"))</f>
        <v/>
      </c>
      <c r="E2188" s="15" t="n"/>
    </row>
    <row r="2189">
      <c r="A2189" s="13" t="n"/>
      <c r="B2189" s="14" t="n"/>
      <c r="C2189" s="14" t="n"/>
      <c r="D2189" s="14">
        <f>IF(C2189="","",IFERROR(VLOOKUP(C2189,Listas!$A$6:$B$45,2,FALSE),"Conta não cadastrada"))</f>
        <v/>
      </c>
      <c r="E2189" s="15" t="n"/>
    </row>
    <row r="2190">
      <c r="A2190" s="13" t="n"/>
      <c r="B2190" s="14" t="n"/>
      <c r="C2190" s="14" t="n"/>
      <c r="D2190" s="14">
        <f>IF(C2190="","",IFERROR(VLOOKUP(C2190,Listas!$A$6:$B$45,2,FALSE),"Conta não cadastrada"))</f>
        <v/>
      </c>
      <c r="E2190" s="15" t="n"/>
    </row>
    <row r="2191">
      <c r="A2191" s="13" t="n"/>
      <c r="B2191" s="14" t="n"/>
      <c r="C2191" s="14" t="n"/>
      <c r="D2191" s="14">
        <f>IF(C2191="","",IFERROR(VLOOKUP(C2191,Listas!$A$6:$B$45,2,FALSE),"Conta não cadastrada"))</f>
        <v/>
      </c>
      <c r="E2191" s="15" t="n"/>
    </row>
    <row r="2192">
      <c r="A2192" s="13" t="n"/>
      <c r="B2192" s="14" t="n"/>
      <c r="C2192" s="14" t="n"/>
      <c r="D2192" s="14">
        <f>IF(C2192="","",IFERROR(VLOOKUP(C2192,Listas!$A$6:$B$45,2,FALSE),"Conta não cadastrada"))</f>
        <v/>
      </c>
      <c r="E2192" s="15" t="n"/>
    </row>
    <row r="2193">
      <c r="A2193" s="13" t="n"/>
      <c r="B2193" s="14" t="n"/>
      <c r="C2193" s="14" t="n"/>
      <c r="D2193" s="14">
        <f>IF(C2193="","",IFERROR(VLOOKUP(C2193,Listas!$A$6:$B$45,2,FALSE),"Conta não cadastrada"))</f>
        <v/>
      </c>
      <c r="E2193" s="15" t="n"/>
    </row>
    <row r="2194">
      <c r="A2194" s="13" t="n"/>
      <c r="B2194" s="14" t="n"/>
      <c r="C2194" s="14" t="n"/>
      <c r="D2194" s="14">
        <f>IF(C2194="","",IFERROR(VLOOKUP(C2194,Listas!$A$6:$B$45,2,FALSE),"Conta não cadastrada"))</f>
        <v/>
      </c>
      <c r="E2194" s="15" t="n"/>
    </row>
    <row r="2195">
      <c r="A2195" s="13" t="n"/>
      <c r="B2195" s="14" t="n"/>
      <c r="C2195" s="14" t="n"/>
      <c r="D2195" s="14">
        <f>IF(C2195="","",IFERROR(VLOOKUP(C2195,Listas!$A$6:$B$45,2,FALSE),"Conta não cadastrada"))</f>
        <v/>
      </c>
      <c r="E2195" s="15" t="n"/>
    </row>
    <row r="2196">
      <c r="A2196" s="13" t="n"/>
      <c r="B2196" s="14" t="n"/>
      <c r="C2196" s="14" t="n"/>
      <c r="D2196" s="14">
        <f>IF(C2196="","",IFERROR(VLOOKUP(C2196,Listas!$A$6:$B$45,2,FALSE),"Conta não cadastrada"))</f>
        <v/>
      </c>
      <c r="E2196" s="15" t="n"/>
    </row>
    <row r="2197">
      <c r="A2197" s="13" t="n"/>
      <c r="B2197" s="14" t="n"/>
      <c r="C2197" s="14" t="n"/>
      <c r="D2197" s="14">
        <f>IF(C2197="","",IFERROR(VLOOKUP(C2197,Listas!$A$6:$B$45,2,FALSE),"Conta não cadastrada"))</f>
        <v/>
      </c>
      <c r="E2197" s="15" t="n"/>
    </row>
    <row r="2198">
      <c r="A2198" s="13" t="n"/>
      <c r="B2198" s="14" t="n"/>
      <c r="C2198" s="14" t="n"/>
      <c r="D2198" s="14">
        <f>IF(C2198="","",IFERROR(VLOOKUP(C2198,Listas!$A$6:$B$45,2,FALSE),"Conta não cadastrada"))</f>
        <v/>
      </c>
      <c r="E2198" s="15" t="n"/>
    </row>
    <row r="2199">
      <c r="A2199" s="13" t="n"/>
      <c r="B2199" s="14" t="n"/>
      <c r="C2199" s="14" t="n"/>
      <c r="D2199" s="14">
        <f>IF(C2199="","",IFERROR(VLOOKUP(C2199,Listas!$A$6:$B$45,2,FALSE),"Conta não cadastrada"))</f>
        <v/>
      </c>
      <c r="E2199" s="15" t="n"/>
    </row>
    <row r="2200">
      <c r="A2200" s="13" t="n"/>
      <c r="B2200" s="14" t="n"/>
      <c r="C2200" s="14" t="n"/>
      <c r="D2200" s="14">
        <f>IF(C2200="","",IFERROR(VLOOKUP(C2200,Listas!$A$6:$B$45,2,FALSE),"Conta não cadastrada"))</f>
        <v/>
      </c>
      <c r="E2200" s="15" t="n"/>
    </row>
    <row r="2201">
      <c r="A2201" s="13" t="n"/>
      <c r="B2201" s="14" t="n"/>
      <c r="C2201" s="14" t="n"/>
      <c r="D2201" s="14">
        <f>IF(C2201="","",IFERROR(VLOOKUP(C2201,Listas!$A$6:$B$45,2,FALSE),"Conta não cadastrada"))</f>
        <v/>
      </c>
      <c r="E2201" s="15" t="n"/>
    </row>
    <row r="2202">
      <c r="A2202" s="13" t="n"/>
      <c r="B2202" s="14" t="n"/>
      <c r="C2202" s="14" t="n"/>
      <c r="D2202" s="14">
        <f>IF(C2202="","",IFERROR(VLOOKUP(C2202,Listas!$A$6:$B$45,2,FALSE),"Conta não cadastrada"))</f>
        <v/>
      </c>
      <c r="E2202" s="15" t="n"/>
    </row>
    <row r="2203">
      <c r="A2203" s="13" t="n"/>
      <c r="B2203" s="14" t="n"/>
      <c r="C2203" s="14" t="n"/>
      <c r="D2203" s="14">
        <f>IF(C2203="","",IFERROR(VLOOKUP(C2203,Listas!$A$6:$B$45,2,FALSE),"Conta não cadastrada"))</f>
        <v/>
      </c>
      <c r="E2203" s="15" t="n"/>
    </row>
    <row r="2204">
      <c r="A2204" s="13" t="n"/>
      <c r="B2204" s="14" t="n"/>
      <c r="C2204" s="14" t="n"/>
      <c r="D2204" s="14">
        <f>IF(C2204="","",IFERROR(VLOOKUP(C2204,Listas!$A$6:$B$45,2,FALSE),"Conta não cadastrada"))</f>
        <v/>
      </c>
      <c r="E2204" s="15" t="n"/>
    </row>
    <row r="2205">
      <c r="A2205" s="13" t="n"/>
      <c r="B2205" s="14" t="n"/>
      <c r="C2205" s="14" t="n"/>
      <c r="D2205" s="14">
        <f>IF(C2205="","",IFERROR(VLOOKUP(C2205,Listas!$A$6:$B$45,2,FALSE),"Conta não cadastrada"))</f>
        <v/>
      </c>
      <c r="E2205" s="15" t="n"/>
    </row>
    <row r="2206">
      <c r="A2206" s="13" t="n"/>
      <c r="B2206" s="14" t="n"/>
      <c r="C2206" s="14" t="n"/>
      <c r="D2206" s="14">
        <f>IF(C2206="","",IFERROR(VLOOKUP(C2206,Listas!$A$6:$B$45,2,FALSE),"Conta não cadastrada"))</f>
        <v/>
      </c>
      <c r="E2206" s="15" t="n"/>
    </row>
    <row r="2207">
      <c r="A2207" s="13" t="n"/>
      <c r="B2207" s="14" t="n"/>
      <c r="C2207" s="14" t="n"/>
      <c r="D2207" s="14">
        <f>IF(C2207="","",IFERROR(VLOOKUP(C2207,Listas!$A$6:$B$45,2,FALSE),"Conta não cadastrada"))</f>
        <v/>
      </c>
      <c r="E2207" s="15" t="n"/>
    </row>
    <row r="2208">
      <c r="A2208" s="13" t="n"/>
      <c r="B2208" s="14" t="n"/>
      <c r="C2208" s="14" t="n"/>
      <c r="D2208" s="14">
        <f>IF(C2208="","",IFERROR(VLOOKUP(C2208,Listas!$A$6:$B$45,2,FALSE),"Conta não cadastrada"))</f>
        <v/>
      </c>
      <c r="E2208" s="15" t="n"/>
    </row>
    <row r="2209">
      <c r="A2209" s="13" t="n"/>
      <c r="B2209" s="14" t="n"/>
      <c r="C2209" s="14" t="n"/>
      <c r="D2209" s="14">
        <f>IF(C2209="","",IFERROR(VLOOKUP(C2209,Listas!$A$6:$B$45,2,FALSE),"Conta não cadastrada"))</f>
        <v/>
      </c>
      <c r="E2209" s="15" t="n"/>
    </row>
    <row r="2210">
      <c r="A2210" s="13" t="n"/>
      <c r="B2210" s="14" t="n"/>
      <c r="C2210" s="14" t="n"/>
      <c r="D2210" s="14">
        <f>IF(C2210="","",IFERROR(VLOOKUP(C2210,Listas!$A$6:$B$45,2,FALSE),"Conta não cadastrada"))</f>
        <v/>
      </c>
      <c r="E2210" s="15" t="n"/>
    </row>
    <row r="2211">
      <c r="A2211" s="13" t="n"/>
      <c r="B2211" s="14" t="n"/>
      <c r="C2211" s="14" t="n"/>
      <c r="D2211" s="14">
        <f>IF(C2211="","",IFERROR(VLOOKUP(C2211,Listas!$A$6:$B$45,2,FALSE),"Conta não cadastrada"))</f>
        <v/>
      </c>
      <c r="E2211" s="15" t="n"/>
    </row>
    <row r="2212">
      <c r="A2212" s="13" t="n"/>
      <c r="B2212" s="14" t="n"/>
      <c r="C2212" s="14" t="n"/>
      <c r="D2212" s="14">
        <f>IF(C2212="","",IFERROR(VLOOKUP(C2212,Listas!$A$6:$B$45,2,FALSE),"Conta não cadastrada"))</f>
        <v/>
      </c>
      <c r="E2212" s="15" t="n"/>
    </row>
    <row r="2213">
      <c r="A2213" s="13" t="n"/>
      <c r="B2213" s="14" t="n"/>
      <c r="C2213" s="14" t="n"/>
      <c r="D2213" s="14">
        <f>IF(C2213="","",IFERROR(VLOOKUP(C2213,Listas!$A$6:$B$45,2,FALSE),"Conta não cadastrada"))</f>
        <v/>
      </c>
      <c r="E2213" s="15" t="n"/>
    </row>
    <row r="2214">
      <c r="A2214" s="13" t="n"/>
      <c r="B2214" s="14" t="n"/>
      <c r="C2214" s="14" t="n"/>
      <c r="D2214" s="14">
        <f>IF(C2214="","",IFERROR(VLOOKUP(C2214,Listas!$A$6:$B$45,2,FALSE),"Conta não cadastrada"))</f>
        <v/>
      </c>
      <c r="E2214" s="15" t="n"/>
    </row>
    <row r="2215">
      <c r="A2215" s="13" t="n"/>
      <c r="B2215" s="14" t="n"/>
      <c r="C2215" s="14" t="n"/>
      <c r="D2215" s="14">
        <f>IF(C2215="","",IFERROR(VLOOKUP(C2215,Listas!$A$6:$B$45,2,FALSE),"Conta não cadastrada"))</f>
        <v/>
      </c>
      <c r="E2215" s="15" t="n"/>
    </row>
    <row r="2216">
      <c r="A2216" s="13" t="n"/>
      <c r="B2216" s="14" t="n"/>
      <c r="C2216" s="14" t="n"/>
      <c r="D2216" s="14">
        <f>IF(C2216="","",IFERROR(VLOOKUP(C2216,Listas!$A$6:$B$45,2,FALSE),"Conta não cadastrada"))</f>
        <v/>
      </c>
      <c r="E2216" s="15" t="n"/>
    </row>
    <row r="2217">
      <c r="A2217" s="13" t="n"/>
      <c r="B2217" s="14" t="n"/>
      <c r="C2217" s="14" t="n"/>
      <c r="D2217" s="14">
        <f>IF(C2217="","",IFERROR(VLOOKUP(C2217,Listas!$A$6:$B$45,2,FALSE),"Conta não cadastrada"))</f>
        <v/>
      </c>
      <c r="E2217" s="15" t="n"/>
    </row>
    <row r="2218">
      <c r="A2218" s="13" t="n"/>
      <c r="B2218" s="14" t="n"/>
      <c r="C2218" s="14" t="n"/>
      <c r="D2218" s="14">
        <f>IF(C2218="","",IFERROR(VLOOKUP(C2218,Listas!$A$6:$B$45,2,FALSE),"Conta não cadastrada"))</f>
        <v/>
      </c>
      <c r="E2218" s="15" t="n"/>
    </row>
    <row r="2219">
      <c r="A2219" s="13" t="n"/>
      <c r="B2219" s="14" t="n"/>
      <c r="C2219" s="14" t="n"/>
      <c r="D2219" s="14">
        <f>IF(C2219="","",IFERROR(VLOOKUP(C2219,Listas!$A$6:$B$45,2,FALSE),"Conta não cadastrada"))</f>
        <v/>
      </c>
      <c r="E2219" s="15" t="n"/>
    </row>
    <row r="2220">
      <c r="A2220" s="13" t="n"/>
      <c r="B2220" s="14" t="n"/>
      <c r="C2220" s="14" t="n"/>
      <c r="D2220" s="14">
        <f>IF(C2220="","",IFERROR(VLOOKUP(C2220,Listas!$A$6:$B$45,2,FALSE),"Conta não cadastrada"))</f>
        <v/>
      </c>
      <c r="E2220" s="15" t="n"/>
    </row>
    <row r="2221">
      <c r="A2221" s="13" t="n"/>
      <c r="B2221" s="14" t="n"/>
      <c r="C2221" s="14" t="n"/>
      <c r="D2221" s="14">
        <f>IF(C2221="","",IFERROR(VLOOKUP(C2221,Listas!$A$6:$B$45,2,FALSE),"Conta não cadastrada"))</f>
        <v/>
      </c>
      <c r="E2221" s="15" t="n"/>
    </row>
    <row r="2222">
      <c r="A2222" s="13" t="n"/>
      <c r="B2222" s="14" t="n"/>
      <c r="C2222" s="14" t="n"/>
      <c r="D2222" s="14">
        <f>IF(C2222="","",IFERROR(VLOOKUP(C2222,Listas!$A$6:$B$45,2,FALSE),"Conta não cadastrada"))</f>
        <v/>
      </c>
      <c r="E2222" s="15" t="n"/>
    </row>
    <row r="2223">
      <c r="A2223" s="13" t="n"/>
      <c r="B2223" s="14" t="n"/>
      <c r="C2223" s="14" t="n"/>
      <c r="D2223" s="14">
        <f>IF(C2223="","",IFERROR(VLOOKUP(C2223,Listas!$A$6:$B$45,2,FALSE),"Conta não cadastrada"))</f>
        <v/>
      </c>
      <c r="E2223" s="15" t="n"/>
    </row>
    <row r="2224">
      <c r="A2224" s="13" t="n"/>
      <c r="B2224" s="14" t="n"/>
      <c r="C2224" s="14" t="n"/>
      <c r="D2224" s="14">
        <f>IF(C2224="","",IFERROR(VLOOKUP(C2224,Listas!$A$6:$B$45,2,FALSE),"Conta não cadastrada"))</f>
        <v/>
      </c>
      <c r="E2224" s="15" t="n"/>
    </row>
    <row r="2225">
      <c r="A2225" s="13" t="n"/>
      <c r="B2225" s="14" t="n"/>
      <c r="C2225" s="14" t="n"/>
      <c r="D2225" s="14">
        <f>IF(C2225="","",IFERROR(VLOOKUP(C2225,Listas!$A$6:$B$45,2,FALSE),"Conta não cadastrada"))</f>
        <v/>
      </c>
      <c r="E2225" s="15" t="n"/>
    </row>
    <row r="2226">
      <c r="A2226" s="13" t="n"/>
      <c r="B2226" s="14" t="n"/>
      <c r="C2226" s="14" t="n"/>
      <c r="D2226" s="14">
        <f>IF(C2226="","",IFERROR(VLOOKUP(C2226,Listas!$A$6:$B$45,2,FALSE),"Conta não cadastrada"))</f>
        <v/>
      </c>
      <c r="E2226" s="15" t="n"/>
    </row>
    <row r="2227">
      <c r="A2227" s="13" t="n"/>
      <c r="B2227" s="14" t="n"/>
      <c r="C2227" s="14" t="n"/>
      <c r="D2227" s="14">
        <f>IF(C2227="","",IFERROR(VLOOKUP(C2227,Listas!$A$6:$B$45,2,FALSE),"Conta não cadastrada"))</f>
        <v/>
      </c>
      <c r="E2227" s="15" t="n"/>
    </row>
    <row r="2228">
      <c r="A2228" s="13" t="n"/>
      <c r="B2228" s="14" t="n"/>
      <c r="C2228" s="14" t="n"/>
      <c r="D2228" s="14">
        <f>IF(C2228="","",IFERROR(VLOOKUP(C2228,Listas!$A$6:$B$45,2,FALSE),"Conta não cadastrada"))</f>
        <v/>
      </c>
      <c r="E2228" s="15" t="n"/>
    </row>
    <row r="2229">
      <c r="A2229" s="13" t="n"/>
      <c r="B2229" s="14" t="n"/>
      <c r="C2229" s="14" t="n"/>
      <c r="D2229" s="14">
        <f>IF(C2229="","",IFERROR(VLOOKUP(C2229,Listas!$A$6:$B$45,2,FALSE),"Conta não cadastrada"))</f>
        <v/>
      </c>
      <c r="E2229" s="15" t="n"/>
    </row>
    <row r="2230">
      <c r="A2230" s="13" t="n"/>
      <c r="B2230" s="14" t="n"/>
      <c r="C2230" s="14" t="n"/>
      <c r="D2230" s="14">
        <f>IF(C2230="","",IFERROR(VLOOKUP(C2230,Listas!$A$6:$B$45,2,FALSE),"Conta não cadastrada"))</f>
        <v/>
      </c>
      <c r="E2230" s="15" t="n"/>
    </row>
    <row r="2231">
      <c r="A2231" s="13" t="n"/>
      <c r="B2231" s="14" t="n"/>
      <c r="C2231" s="14" t="n"/>
      <c r="D2231" s="14">
        <f>IF(C2231="","",IFERROR(VLOOKUP(C2231,Listas!$A$6:$B$45,2,FALSE),"Conta não cadastrada"))</f>
        <v/>
      </c>
      <c r="E2231" s="15" t="n"/>
    </row>
    <row r="2232">
      <c r="A2232" s="13" t="n"/>
      <c r="B2232" s="14" t="n"/>
      <c r="C2232" s="14" t="n"/>
      <c r="D2232" s="14">
        <f>IF(C2232="","",IFERROR(VLOOKUP(C2232,Listas!$A$6:$B$45,2,FALSE),"Conta não cadastrada"))</f>
        <v/>
      </c>
      <c r="E2232" s="15" t="n"/>
    </row>
    <row r="2233">
      <c r="A2233" s="13" t="n"/>
      <c r="B2233" s="14" t="n"/>
      <c r="C2233" s="14" t="n"/>
      <c r="D2233" s="14">
        <f>IF(C2233="","",IFERROR(VLOOKUP(C2233,Listas!$A$6:$B$45,2,FALSE),"Conta não cadastrada"))</f>
        <v/>
      </c>
      <c r="E2233" s="15" t="n"/>
    </row>
    <row r="2234">
      <c r="A2234" s="13" t="n"/>
      <c r="B2234" s="14" t="n"/>
      <c r="C2234" s="14" t="n"/>
      <c r="D2234" s="14">
        <f>IF(C2234="","",IFERROR(VLOOKUP(C2234,Listas!$A$6:$B$45,2,FALSE),"Conta não cadastrada"))</f>
        <v/>
      </c>
      <c r="E2234" s="15" t="n"/>
    </row>
    <row r="2235">
      <c r="A2235" s="13" t="n"/>
      <c r="B2235" s="14" t="n"/>
      <c r="C2235" s="14" t="n"/>
      <c r="D2235" s="14">
        <f>IF(C2235="","",IFERROR(VLOOKUP(C2235,Listas!$A$6:$B$45,2,FALSE),"Conta não cadastrada"))</f>
        <v/>
      </c>
      <c r="E2235" s="15" t="n"/>
    </row>
    <row r="2236">
      <c r="A2236" s="13" t="n"/>
      <c r="B2236" s="14" t="n"/>
      <c r="C2236" s="14" t="n"/>
      <c r="D2236" s="14">
        <f>IF(C2236="","",IFERROR(VLOOKUP(C2236,Listas!$A$6:$B$45,2,FALSE),"Conta não cadastrada"))</f>
        <v/>
      </c>
      <c r="E2236" s="15" t="n"/>
    </row>
    <row r="2237">
      <c r="A2237" s="13" t="n"/>
      <c r="B2237" s="14" t="n"/>
      <c r="C2237" s="14" t="n"/>
      <c r="D2237" s="14">
        <f>IF(C2237="","",IFERROR(VLOOKUP(C2237,Listas!$A$6:$B$45,2,FALSE),"Conta não cadastrada"))</f>
        <v/>
      </c>
      <c r="E2237" s="15" t="n"/>
    </row>
    <row r="2238">
      <c r="A2238" s="13" t="n"/>
      <c r="B2238" s="14" t="n"/>
      <c r="C2238" s="14" t="n"/>
      <c r="D2238" s="14">
        <f>IF(C2238="","",IFERROR(VLOOKUP(C2238,Listas!$A$6:$B$45,2,FALSE),"Conta não cadastrada"))</f>
        <v/>
      </c>
      <c r="E2238" s="15" t="n"/>
    </row>
    <row r="2239">
      <c r="A2239" s="13" t="n"/>
      <c r="B2239" s="14" t="n"/>
      <c r="C2239" s="14" t="n"/>
      <c r="D2239" s="14">
        <f>IF(C2239="","",IFERROR(VLOOKUP(C2239,Listas!$A$6:$B$45,2,FALSE),"Conta não cadastrada"))</f>
        <v/>
      </c>
      <c r="E2239" s="15" t="n"/>
    </row>
    <row r="2240">
      <c r="A2240" s="13" t="n"/>
      <c r="B2240" s="14" t="n"/>
      <c r="C2240" s="14" t="n"/>
      <c r="D2240" s="14">
        <f>IF(C2240="","",IFERROR(VLOOKUP(C2240,Listas!$A$6:$B$45,2,FALSE),"Conta não cadastrada"))</f>
        <v/>
      </c>
      <c r="E2240" s="15" t="n"/>
    </row>
    <row r="2241">
      <c r="A2241" s="13" t="n"/>
      <c r="B2241" s="14" t="n"/>
      <c r="C2241" s="14" t="n"/>
      <c r="D2241" s="14">
        <f>IF(C2241="","",IFERROR(VLOOKUP(C2241,Listas!$A$6:$B$45,2,FALSE),"Conta não cadastrada"))</f>
        <v/>
      </c>
      <c r="E2241" s="15" t="n"/>
    </row>
    <row r="2242">
      <c r="A2242" s="13" t="n"/>
      <c r="B2242" s="14" t="n"/>
      <c r="C2242" s="14" t="n"/>
      <c r="D2242" s="14">
        <f>IF(C2242="","",IFERROR(VLOOKUP(C2242,Listas!$A$6:$B$45,2,FALSE),"Conta não cadastrada"))</f>
        <v/>
      </c>
      <c r="E2242" s="15" t="n"/>
    </row>
    <row r="2243">
      <c r="A2243" s="13" t="n"/>
      <c r="B2243" s="14" t="n"/>
      <c r="C2243" s="14" t="n"/>
      <c r="D2243" s="14">
        <f>IF(C2243="","",IFERROR(VLOOKUP(C2243,Listas!$A$6:$B$45,2,FALSE),"Conta não cadastrada"))</f>
        <v/>
      </c>
      <c r="E2243" s="15" t="n"/>
    </row>
    <row r="2244">
      <c r="A2244" s="13" t="n"/>
      <c r="B2244" s="14" t="n"/>
      <c r="C2244" s="14" t="n"/>
      <c r="D2244" s="14">
        <f>IF(C2244="","",IFERROR(VLOOKUP(C2244,Listas!$A$6:$B$45,2,FALSE),"Conta não cadastrada"))</f>
        <v/>
      </c>
      <c r="E2244" s="15" t="n"/>
    </row>
    <row r="2245">
      <c r="A2245" s="13" t="n"/>
      <c r="B2245" s="14" t="n"/>
      <c r="C2245" s="14" t="n"/>
      <c r="D2245" s="14">
        <f>IF(C2245="","",IFERROR(VLOOKUP(C2245,Listas!$A$6:$B$45,2,FALSE),"Conta não cadastrada"))</f>
        <v/>
      </c>
      <c r="E2245" s="15" t="n"/>
    </row>
    <row r="2246">
      <c r="A2246" s="13" t="n"/>
      <c r="B2246" s="14" t="n"/>
      <c r="C2246" s="14" t="n"/>
      <c r="D2246" s="14">
        <f>IF(C2246="","",IFERROR(VLOOKUP(C2246,Listas!$A$6:$B$45,2,FALSE),"Conta não cadastrada"))</f>
        <v/>
      </c>
      <c r="E2246" s="15" t="n"/>
    </row>
    <row r="2247">
      <c r="A2247" s="13" t="n"/>
      <c r="B2247" s="14" t="n"/>
      <c r="C2247" s="14" t="n"/>
      <c r="D2247" s="14">
        <f>IF(C2247="","",IFERROR(VLOOKUP(C2247,Listas!$A$6:$B$45,2,FALSE),"Conta não cadastrada"))</f>
        <v/>
      </c>
      <c r="E2247" s="15" t="n"/>
    </row>
    <row r="2248">
      <c r="A2248" s="13" t="n"/>
      <c r="B2248" s="14" t="n"/>
      <c r="C2248" s="14" t="n"/>
      <c r="D2248" s="14">
        <f>IF(C2248="","",IFERROR(VLOOKUP(C2248,Listas!$A$6:$B$45,2,FALSE),"Conta não cadastrada"))</f>
        <v/>
      </c>
      <c r="E2248" s="15" t="n"/>
    </row>
    <row r="2249">
      <c r="A2249" s="13" t="n"/>
      <c r="B2249" s="14" t="n"/>
      <c r="C2249" s="14" t="n"/>
      <c r="D2249" s="14">
        <f>IF(C2249="","",IFERROR(VLOOKUP(C2249,Listas!$A$6:$B$45,2,FALSE),"Conta não cadastrada"))</f>
        <v/>
      </c>
      <c r="E2249" s="15" t="n"/>
    </row>
    <row r="2250">
      <c r="A2250" s="13" t="n"/>
      <c r="B2250" s="14" t="n"/>
      <c r="C2250" s="14" t="n"/>
      <c r="D2250" s="14">
        <f>IF(C2250="","",IFERROR(VLOOKUP(C2250,Listas!$A$6:$B$45,2,FALSE),"Conta não cadastrada"))</f>
        <v/>
      </c>
      <c r="E2250" s="15" t="n"/>
    </row>
    <row r="2251">
      <c r="A2251" s="13" t="n"/>
      <c r="B2251" s="14" t="n"/>
      <c r="C2251" s="14" t="n"/>
      <c r="D2251" s="14">
        <f>IF(C2251="","",IFERROR(VLOOKUP(C2251,Listas!$A$6:$B$45,2,FALSE),"Conta não cadastrada"))</f>
        <v/>
      </c>
      <c r="E2251" s="15" t="n"/>
    </row>
    <row r="2252">
      <c r="A2252" s="13" t="n"/>
      <c r="B2252" s="14" t="n"/>
      <c r="C2252" s="14" t="n"/>
      <c r="D2252" s="14">
        <f>IF(C2252="","",IFERROR(VLOOKUP(C2252,Listas!$A$6:$B$45,2,FALSE),"Conta não cadastrada"))</f>
        <v/>
      </c>
      <c r="E2252" s="15" t="n"/>
    </row>
    <row r="2253">
      <c r="A2253" s="13" t="n"/>
      <c r="B2253" s="14" t="n"/>
      <c r="C2253" s="14" t="n"/>
      <c r="D2253" s="14">
        <f>IF(C2253="","",IFERROR(VLOOKUP(C2253,Listas!$A$6:$B$45,2,FALSE),"Conta não cadastrada"))</f>
        <v/>
      </c>
      <c r="E2253" s="15" t="n"/>
    </row>
    <row r="2254">
      <c r="A2254" s="13" t="n"/>
      <c r="B2254" s="14" t="n"/>
      <c r="C2254" s="14" t="n"/>
      <c r="D2254" s="14">
        <f>IF(C2254="","",IFERROR(VLOOKUP(C2254,Listas!$A$6:$B$45,2,FALSE),"Conta não cadastrada"))</f>
        <v/>
      </c>
      <c r="E2254" s="15" t="n"/>
    </row>
    <row r="2255">
      <c r="A2255" s="13" t="n"/>
      <c r="B2255" s="14" t="n"/>
      <c r="C2255" s="14" t="n"/>
      <c r="D2255" s="14">
        <f>IF(C2255="","",IFERROR(VLOOKUP(C2255,Listas!$A$6:$B$45,2,FALSE),"Conta não cadastrada"))</f>
        <v/>
      </c>
      <c r="E2255" s="15" t="n"/>
    </row>
    <row r="2256">
      <c r="A2256" s="13" t="n"/>
      <c r="B2256" s="14" t="n"/>
      <c r="C2256" s="14" t="n"/>
      <c r="D2256" s="14">
        <f>IF(C2256="","",IFERROR(VLOOKUP(C2256,Listas!$A$6:$B$45,2,FALSE),"Conta não cadastrada"))</f>
        <v/>
      </c>
      <c r="E2256" s="15" t="n"/>
    </row>
    <row r="2257">
      <c r="A2257" s="13" t="n"/>
      <c r="B2257" s="14" t="n"/>
      <c r="C2257" s="14" t="n"/>
      <c r="D2257" s="14">
        <f>IF(C2257="","",IFERROR(VLOOKUP(C2257,Listas!$A$6:$B$45,2,FALSE),"Conta não cadastrada"))</f>
        <v/>
      </c>
      <c r="E2257" s="15" t="n"/>
    </row>
    <row r="2258">
      <c r="A2258" s="13" t="n"/>
      <c r="B2258" s="14" t="n"/>
      <c r="C2258" s="14" t="n"/>
      <c r="D2258" s="14">
        <f>IF(C2258="","",IFERROR(VLOOKUP(C2258,Listas!$A$6:$B$45,2,FALSE),"Conta não cadastrada"))</f>
        <v/>
      </c>
      <c r="E2258" s="15" t="n"/>
    </row>
    <row r="2259">
      <c r="A2259" s="13" t="n"/>
      <c r="B2259" s="14" t="n"/>
      <c r="C2259" s="14" t="n"/>
      <c r="D2259" s="14">
        <f>IF(C2259="","",IFERROR(VLOOKUP(C2259,Listas!$A$6:$B$45,2,FALSE),"Conta não cadastrada"))</f>
        <v/>
      </c>
      <c r="E2259" s="15" t="n"/>
    </row>
    <row r="2260">
      <c r="A2260" s="13" t="n"/>
      <c r="B2260" s="14" t="n"/>
      <c r="C2260" s="14" t="n"/>
      <c r="D2260" s="14">
        <f>IF(C2260="","",IFERROR(VLOOKUP(C2260,Listas!$A$6:$B$45,2,FALSE),"Conta não cadastrada"))</f>
        <v/>
      </c>
      <c r="E2260" s="15" t="n"/>
    </row>
    <row r="2261">
      <c r="A2261" s="13" t="n"/>
      <c r="B2261" s="14" t="n"/>
      <c r="C2261" s="14" t="n"/>
      <c r="D2261" s="14">
        <f>IF(C2261="","",IFERROR(VLOOKUP(C2261,Listas!$A$6:$B$45,2,FALSE),"Conta não cadastrada"))</f>
        <v/>
      </c>
      <c r="E2261" s="15" t="n"/>
    </row>
    <row r="2262">
      <c r="A2262" s="13" t="n"/>
      <c r="B2262" s="14" t="n"/>
      <c r="C2262" s="14" t="n"/>
      <c r="D2262" s="14">
        <f>IF(C2262="","",IFERROR(VLOOKUP(C2262,Listas!$A$6:$B$45,2,FALSE),"Conta não cadastrada"))</f>
        <v/>
      </c>
      <c r="E2262" s="15" t="n"/>
    </row>
    <row r="2263">
      <c r="A2263" s="13" t="n"/>
      <c r="B2263" s="14" t="n"/>
      <c r="C2263" s="14" t="n"/>
      <c r="D2263" s="14">
        <f>IF(C2263="","",IFERROR(VLOOKUP(C2263,Listas!$A$6:$B$45,2,FALSE),"Conta não cadastrada"))</f>
        <v/>
      </c>
      <c r="E2263" s="15" t="n"/>
    </row>
    <row r="2264">
      <c r="A2264" s="13" t="n"/>
      <c r="B2264" s="14" t="n"/>
      <c r="C2264" s="14" t="n"/>
      <c r="D2264" s="14">
        <f>IF(C2264="","",IFERROR(VLOOKUP(C2264,Listas!$A$6:$B$45,2,FALSE),"Conta não cadastrada"))</f>
        <v/>
      </c>
      <c r="E2264" s="15" t="n"/>
    </row>
    <row r="2265">
      <c r="A2265" s="13" t="n"/>
      <c r="B2265" s="14" t="n"/>
      <c r="C2265" s="14" t="n"/>
      <c r="D2265" s="14">
        <f>IF(C2265="","",IFERROR(VLOOKUP(C2265,Listas!$A$6:$B$45,2,FALSE),"Conta não cadastrada"))</f>
        <v/>
      </c>
      <c r="E2265" s="15" t="n"/>
    </row>
    <row r="2266">
      <c r="A2266" s="13" t="n"/>
      <c r="B2266" s="14" t="n"/>
      <c r="C2266" s="14" t="n"/>
      <c r="D2266" s="14">
        <f>IF(C2266="","",IFERROR(VLOOKUP(C2266,Listas!$A$6:$B$45,2,FALSE),"Conta não cadastrada"))</f>
        <v/>
      </c>
      <c r="E2266" s="15" t="n"/>
    </row>
    <row r="2267">
      <c r="A2267" s="13" t="n"/>
      <c r="B2267" s="14" t="n"/>
      <c r="C2267" s="14" t="n"/>
      <c r="D2267" s="14">
        <f>IF(C2267="","",IFERROR(VLOOKUP(C2267,Listas!$A$6:$B$45,2,FALSE),"Conta não cadastrada"))</f>
        <v/>
      </c>
      <c r="E2267" s="15" t="n"/>
    </row>
    <row r="2268">
      <c r="A2268" s="13" t="n"/>
      <c r="B2268" s="14" t="n"/>
      <c r="C2268" s="14" t="n"/>
      <c r="D2268" s="14">
        <f>IF(C2268="","",IFERROR(VLOOKUP(C2268,Listas!$A$6:$B$45,2,FALSE),"Conta não cadastrada"))</f>
        <v/>
      </c>
      <c r="E2268" s="15" t="n"/>
    </row>
    <row r="2269">
      <c r="A2269" s="13" t="n"/>
      <c r="B2269" s="14" t="n"/>
      <c r="C2269" s="14" t="n"/>
      <c r="D2269" s="14">
        <f>IF(C2269="","",IFERROR(VLOOKUP(C2269,Listas!$A$6:$B$45,2,FALSE),"Conta não cadastrada"))</f>
        <v/>
      </c>
      <c r="E2269" s="15" t="n"/>
    </row>
    <row r="2270">
      <c r="A2270" s="13" t="n"/>
      <c r="B2270" s="14" t="n"/>
      <c r="C2270" s="14" t="n"/>
      <c r="D2270" s="14">
        <f>IF(C2270="","",IFERROR(VLOOKUP(C2270,Listas!$A$6:$B$45,2,FALSE),"Conta não cadastrada"))</f>
        <v/>
      </c>
      <c r="E2270" s="15" t="n"/>
    </row>
    <row r="2271">
      <c r="A2271" s="13" t="n"/>
      <c r="B2271" s="14" t="n"/>
      <c r="C2271" s="14" t="n"/>
      <c r="D2271" s="14">
        <f>IF(C2271="","",IFERROR(VLOOKUP(C2271,Listas!$A$6:$B$45,2,FALSE),"Conta não cadastrada"))</f>
        <v/>
      </c>
      <c r="E2271" s="15" t="n"/>
    </row>
    <row r="2272">
      <c r="A2272" s="13" t="n"/>
      <c r="B2272" s="14" t="n"/>
      <c r="C2272" s="14" t="n"/>
      <c r="D2272" s="14">
        <f>IF(C2272="","",IFERROR(VLOOKUP(C2272,Listas!$A$6:$B$45,2,FALSE),"Conta não cadastrada"))</f>
        <v/>
      </c>
      <c r="E2272" s="15" t="n"/>
    </row>
    <row r="2273">
      <c r="A2273" s="13" t="n"/>
      <c r="B2273" s="14" t="n"/>
      <c r="C2273" s="14" t="n"/>
      <c r="D2273" s="14">
        <f>IF(C2273="","",IFERROR(VLOOKUP(C2273,Listas!$A$6:$B$45,2,FALSE),"Conta não cadastrada"))</f>
        <v/>
      </c>
      <c r="E2273" s="15" t="n"/>
    </row>
    <row r="2274">
      <c r="A2274" s="13" t="n"/>
      <c r="B2274" s="14" t="n"/>
      <c r="C2274" s="14" t="n"/>
      <c r="D2274" s="14">
        <f>IF(C2274="","",IFERROR(VLOOKUP(C2274,Listas!$A$6:$B$45,2,FALSE),"Conta não cadastrada"))</f>
        <v/>
      </c>
      <c r="E2274" s="15" t="n"/>
    </row>
    <row r="2275">
      <c r="A2275" s="13" t="n"/>
      <c r="B2275" s="14" t="n"/>
      <c r="C2275" s="14" t="n"/>
      <c r="D2275" s="14">
        <f>IF(C2275="","",IFERROR(VLOOKUP(C2275,Listas!$A$6:$B$45,2,FALSE),"Conta não cadastrada"))</f>
        <v/>
      </c>
      <c r="E2275" s="15" t="n"/>
    </row>
    <row r="2276">
      <c r="A2276" s="13" t="n"/>
      <c r="B2276" s="14" t="n"/>
      <c r="C2276" s="14" t="n"/>
      <c r="D2276" s="14">
        <f>IF(C2276="","",IFERROR(VLOOKUP(C2276,Listas!$A$6:$B$45,2,FALSE),"Conta não cadastrada"))</f>
        <v/>
      </c>
      <c r="E2276" s="15" t="n"/>
    </row>
    <row r="2277">
      <c r="A2277" s="13" t="n"/>
      <c r="B2277" s="14" t="n"/>
      <c r="C2277" s="14" t="n"/>
      <c r="D2277" s="14">
        <f>IF(C2277="","",IFERROR(VLOOKUP(C2277,Listas!$A$6:$B$45,2,FALSE),"Conta não cadastrada"))</f>
        <v/>
      </c>
      <c r="E2277" s="15" t="n"/>
    </row>
    <row r="2278">
      <c r="A2278" s="13" t="n"/>
      <c r="B2278" s="14" t="n"/>
      <c r="C2278" s="14" t="n"/>
      <c r="D2278" s="14">
        <f>IF(C2278="","",IFERROR(VLOOKUP(C2278,Listas!$A$6:$B$45,2,FALSE),"Conta não cadastrada"))</f>
        <v/>
      </c>
      <c r="E2278" s="15" t="n"/>
    </row>
    <row r="2279">
      <c r="A2279" s="13" t="n"/>
      <c r="B2279" s="14" t="n"/>
      <c r="C2279" s="14" t="n"/>
      <c r="D2279" s="14">
        <f>IF(C2279="","",IFERROR(VLOOKUP(C2279,Listas!$A$6:$B$45,2,FALSE),"Conta não cadastrada"))</f>
        <v/>
      </c>
      <c r="E2279" s="15" t="n"/>
    </row>
    <row r="2280">
      <c r="A2280" s="13" t="n"/>
      <c r="B2280" s="14" t="n"/>
      <c r="C2280" s="14" t="n"/>
      <c r="D2280" s="14">
        <f>IF(C2280="","",IFERROR(VLOOKUP(C2280,Listas!$A$6:$B$45,2,FALSE),"Conta não cadastrada"))</f>
        <v/>
      </c>
      <c r="E2280" s="15" t="n"/>
    </row>
    <row r="2281">
      <c r="A2281" s="13" t="n"/>
      <c r="B2281" s="14" t="n"/>
      <c r="C2281" s="14" t="n"/>
      <c r="D2281" s="14">
        <f>IF(C2281="","",IFERROR(VLOOKUP(C2281,Listas!$A$6:$B$45,2,FALSE),"Conta não cadastrada"))</f>
        <v/>
      </c>
      <c r="E2281" s="15" t="n"/>
    </row>
    <row r="2282">
      <c r="A2282" s="13" t="n"/>
      <c r="B2282" s="14" t="n"/>
      <c r="C2282" s="14" t="n"/>
      <c r="D2282" s="14">
        <f>IF(C2282="","",IFERROR(VLOOKUP(C2282,Listas!$A$6:$B$45,2,FALSE),"Conta não cadastrada"))</f>
        <v/>
      </c>
      <c r="E2282" s="15" t="n"/>
    </row>
    <row r="2283">
      <c r="A2283" s="13" t="n"/>
      <c r="B2283" s="14" t="n"/>
      <c r="C2283" s="14" t="n"/>
      <c r="D2283" s="14">
        <f>IF(C2283="","",IFERROR(VLOOKUP(C2283,Listas!$A$6:$B$45,2,FALSE),"Conta não cadastrada"))</f>
        <v/>
      </c>
      <c r="E2283" s="15" t="n"/>
    </row>
    <row r="2284">
      <c r="A2284" s="13" t="n"/>
      <c r="B2284" s="14" t="n"/>
      <c r="C2284" s="14" t="n"/>
      <c r="D2284" s="14">
        <f>IF(C2284="","",IFERROR(VLOOKUP(C2284,Listas!$A$6:$B$45,2,FALSE),"Conta não cadastrada"))</f>
        <v/>
      </c>
      <c r="E2284" s="15" t="n"/>
    </row>
    <row r="2285">
      <c r="A2285" s="13" t="n"/>
      <c r="B2285" s="14" t="n"/>
      <c r="C2285" s="14" t="n"/>
      <c r="D2285" s="14">
        <f>IF(C2285="","",IFERROR(VLOOKUP(C2285,Listas!$A$6:$B$45,2,FALSE),"Conta não cadastrada"))</f>
        <v/>
      </c>
      <c r="E2285" s="15" t="n"/>
    </row>
    <row r="2286">
      <c r="A2286" s="13" t="n"/>
      <c r="B2286" s="14" t="n"/>
      <c r="C2286" s="14" t="n"/>
      <c r="D2286" s="14">
        <f>IF(C2286="","",IFERROR(VLOOKUP(C2286,Listas!$A$6:$B$45,2,FALSE),"Conta não cadastrada"))</f>
        <v/>
      </c>
      <c r="E2286" s="15" t="n"/>
    </row>
    <row r="2287">
      <c r="A2287" s="13" t="n"/>
      <c r="B2287" s="14" t="n"/>
      <c r="C2287" s="14" t="n"/>
      <c r="D2287" s="14">
        <f>IF(C2287="","",IFERROR(VLOOKUP(C2287,Listas!$A$6:$B$45,2,FALSE),"Conta não cadastrada"))</f>
        <v/>
      </c>
      <c r="E2287" s="15" t="n"/>
    </row>
    <row r="2288">
      <c r="A2288" s="13" t="n"/>
      <c r="B2288" s="14" t="n"/>
      <c r="C2288" s="14" t="n"/>
      <c r="D2288" s="14">
        <f>IF(C2288="","",IFERROR(VLOOKUP(C2288,Listas!$A$6:$B$45,2,FALSE),"Conta não cadastrada"))</f>
        <v/>
      </c>
      <c r="E2288" s="15" t="n"/>
    </row>
    <row r="2289">
      <c r="A2289" s="13" t="n"/>
      <c r="B2289" s="14" t="n"/>
      <c r="C2289" s="14" t="n"/>
      <c r="D2289" s="14">
        <f>IF(C2289="","",IFERROR(VLOOKUP(C2289,Listas!$A$6:$B$45,2,FALSE),"Conta não cadastrada"))</f>
        <v/>
      </c>
      <c r="E2289" s="15" t="n"/>
    </row>
    <row r="2290">
      <c r="A2290" s="13" t="n"/>
      <c r="B2290" s="14" t="n"/>
      <c r="C2290" s="14" t="n"/>
      <c r="D2290" s="14">
        <f>IF(C2290="","",IFERROR(VLOOKUP(C2290,Listas!$A$6:$B$45,2,FALSE),"Conta não cadastrada"))</f>
        <v/>
      </c>
      <c r="E2290" s="15" t="n"/>
    </row>
    <row r="2291">
      <c r="A2291" s="13" t="n"/>
      <c r="B2291" s="14" t="n"/>
      <c r="C2291" s="14" t="n"/>
      <c r="D2291" s="14">
        <f>IF(C2291="","",IFERROR(VLOOKUP(C2291,Listas!$A$6:$B$45,2,FALSE),"Conta não cadastrada"))</f>
        <v/>
      </c>
      <c r="E2291" s="15" t="n"/>
    </row>
    <row r="2292">
      <c r="A2292" s="13" t="n"/>
      <c r="B2292" s="14" t="n"/>
      <c r="C2292" s="14" t="n"/>
      <c r="D2292" s="14">
        <f>IF(C2292="","",IFERROR(VLOOKUP(C2292,Listas!$A$6:$B$45,2,FALSE),"Conta não cadastrada"))</f>
        <v/>
      </c>
      <c r="E2292" s="15" t="n"/>
    </row>
    <row r="2293">
      <c r="A2293" s="13" t="n"/>
      <c r="B2293" s="14" t="n"/>
      <c r="C2293" s="14" t="n"/>
      <c r="D2293" s="14">
        <f>IF(C2293="","",IFERROR(VLOOKUP(C2293,Listas!$A$6:$B$45,2,FALSE),"Conta não cadastrada"))</f>
        <v/>
      </c>
      <c r="E2293" s="15" t="n"/>
    </row>
    <row r="2294">
      <c r="A2294" s="13" t="n"/>
      <c r="B2294" s="14" t="n"/>
      <c r="C2294" s="14" t="n"/>
      <c r="D2294" s="14">
        <f>IF(C2294="","",IFERROR(VLOOKUP(C2294,Listas!$A$6:$B$45,2,FALSE),"Conta não cadastrada"))</f>
        <v/>
      </c>
      <c r="E2294" s="15" t="n"/>
    </row>
    <row r="2295">
      <c r="A2295" s="13" t="n"/>
      <c r="B2295" s="14" t="n"/>
      <c r="C2295" s="14" t="n"/>
      <c r="D2295" s="14">
        <f>IF(C2295="","",IFERROR(VLOOKUP(C2295,Listas!$A$6:$B$45,2,FALSE),"Conta não cadastrada"))</f>
        <v/>
      </c>
      <c r="E2295" s="15" t="n"/>
    </row>
    <row r="2296">
      <c r="A2296" s="13" t="n"/>
      <c r="B2296" s="14" t="n"/>
      <c r="C2296" s="14" t="n"/>
      <c r="D2296" s="14">
        <f>IF(C2296="","",IFERROR(VLOOKUP(C2296,Listas!$A$6:$B$45,2,FALSE),"Conta não cadastrada"))</f>
        <v/>
      </c>
      <c r="E2296" s="15" t="n"/>
    </row>
    <row r="2297">
      <c r="A2297" s="13" t="n"/>
      <c r="B2297" s="14" t="n"/>
      <c r="C2297" s="14" t="n"/>
      <c r="D2297" s="14">
        <f>IF(C2297="","",IFERROR(VLOOKUP(C2297,Listas!$A$6:$B$45,2,FALSE),"Conta não cadastrada"))</f>
        <v/>
      </c>
      <c r="E2297" s="15" t="n"/>
    </row>
    <row r="2298">
      <c r="A2298" s="13" t="n"/>
      <c r="B2298" s="14" t="n"/>
      <c r="C2298" s="14" t="n"/>
      <c r="D2298" s="14">
        <f>IF(C2298="","",IFERROR(VLOOKUP(C2298,Listas!$A$6:$B$45,2,FALSE),"Conta não cadastrada"))</f>
        <v/>
      </c>
      <c r="E2298" s="15" t="n"/>
    </row>
    <row r="2299">
      <c r="A2299" s="13" t="n"/>
      <c r="B2299" s="14" t="n"/>
      <c r="C2299" s="14" t="n"/>
      <c r="D2299" s="14">
        <f>IF(C2299="","",IFERROR(VLOOKUP(C2299,Listas!$A$6:$B$45,2,FALSE),"Conta não cadastrada"))</f>
        <v/>
      </c>
      <c r="E2299" s="15" t="n"/>
    </row>
    <row r="2300">
      <c r="A2300" s="13" t="n"/>
      <c r="B2300" s="14" t="n"/>
      <c r="C2300" s="14" t="n"/>
      <c r="D2300" s="14">
        <f>IF(C2300="","",IFERROR(VLOOKUP(C2300,Listas!$A$6:$B$45,2,FALSE),"Conta não cadastrada"))</f>
        <v/>
      </c>
      <c r="E2300" s="15" t="n"/>
    </row>
    <row r="2301">
      <c r="A2301" s="13" t="n"/>
      <c r="B2301" s="14" t="n"/>
      <c r="C2301" s="14" t="n"/>
      <c r="D2301" s="14">
        <f>IF(C2301="","",IFERROR(VLOOKUP(C2301,Listas!$A$6:$B$45,2,FALSE),"Conta não cadastrada"))</f>
        <v/>
      </c>
      <c r="E2301" s="15" t="n"/>
    </row>
    <row r="2302">
      <c r="A2302" s="13" t="n"/>
      <c r="B2302" s="14" t="n"/>
      <c r="C2302" s="14" t="n"/>
      <c r="D2302" s="14">
        <f>IF(C2302="","",IFERROR(VLOOKUP(C2302,Listas!$A$6:$B$45,2,FALSE),"Conta não cadastrada"))</f>
        <v/>
      </c>
      <c r="E2302" s="15" t="n"/>
    </row>
    <row r="2303">
      <c r="A2303" s="13" t="n"/>
      <c r="B2303" s="14" t="n"/>
      <c r="C2303" s="14" t="n"/>
      <c r="D2303" s="14">
        <f>IF(C2303="","",IFERROR(VLOOKUP(C2303,Listas!$A$6:$B$45,2,FALSE),"Conta não cadastrada"))</f>
        <v/>
      </c>
      <c r="E2303" s="15" t="n"/>
    </row>
    <row r="2304">
      <c r="A2304" s="13" t="n"/>
      <c r="B2304" s="14" t="n"/>
      <c r="C2304" s="14" t="n"/>
      <c r="D2304" s="14">
        <f>IF(C2304="","",IFERROR(VLOOKUP(C2304,Listas!$A$6:$B$45,2,FALSE),"Conta não cadastrada"))</f>
        <v/>
      </c>
      <c r="E2304" s="15" t="n"/>
    </row>
    <row r="2305">
      <c r="A2305" s="13" t="n"/>
      <c r="B2305" s="14" t="n"/>
      <c r="C2305" s="14" t="n"/>
      <c r="D2305" s="14">
        <f>IF(C2305="","",IFERROR(VLOOKUP(C2305,Listas!$A$6:$B$45,2,FALSE),"Conta não cadastrada"))</f>
        <v/>
      </c>
      <c r="E2305" s="15" t="n"/>
    </row>
    <row r="2306">
      <c r="A2306" s="13" t="n"/>
      <c r="B2306" s="14" t="n"/>
      <c r="C2306" s="14" t="n"/>
      <c r="D2306" s="14">
        <f>IF(C2306="","",IFERROR(VLOOKUP(C2306,Listas!$A$6:$B$45,2,FALSE),"Conta não cadastrada"))</f>
        <v/>
      </c>
      <c r="E2306" s="15" t="n"/>
    </row>
    <row r="2307">
      <c r="A2307" s="13" t="n"/>
      <c r="B2307" s="14" t="n"/>
      <c r="C2307" s="14" t="n"/>
      <c r="D2307" s="14">
        <f>IF(C2307="","",IFERROR(VLOOKUP(C2307,Listas!$A$6:$B$45,2,FALSE),"Conta não cadastrada"))</f>
        <v/>
      </c>
      <c r="E2307" s="15" t="n"/>
    </row>
    <row r="2308">
      <c r="A2308" s="13" t="n"/>
      <c r="B2308" s="14" t="n"/>
      <c r="C2308" s="14" t="n"/>
      <c r="D2308" s="14">
        <f>IF(C2308="","",IFERROR(VLOOKUP(C2308,Listas!$A$6:$B$45,2,FALSE),"Conta não cadastrada"))</f>
        <v/>
      </c>
      <c r="E2308" s="15" t="n"/>
    </row>
    <row r="2309">
      <c r="A2309" s="13" t="n"/>
      <c r="B2309" s="14" t="n"/>
      <c r="C2309" s="14" t="n"/>
      <c r="D2309" s="14">
        <f>IF(C2309="","",IFERROR(VLOOKUP(C2309,Listas!$A$6:$B$45,2,FALSE),"Conta não cadastrada"))</f>
        <v/>
      </c>
      <c r="E2309" s="15" t="n"/>
    </row>
    <row r="2310">
      <c r="A2310" s="13" t="n"/>
      <c r="B2310" s="14" t="n"/>
      <c r="C2310" s="14" t="n"/>
      <c r="D2310" s="14">
        <f>IF(C2310="","",IFERROR(VLOOKUP(C2310,Listas!$A$6:$B$45,2,FALSE),"Conta não cadastrada"))</f>
        <v/>
      </c>
      <c r="E2310" s="15" t="n"/>
    </row>
    <row r="2311">
      <c r="A2311" s="13" t="n"/>
      <c r="B2311" s="14" t="n"/>
      <c r="C2311" s="14" t="n"/>
      <c r="D2311" s="14">
        <f>IF(C2311="","",IFERROR(VLOOKUP(C2311,Listas!$A$6:$B$45,2,FALSE),"Conta não cadastrada"))</f>
        <v/>
      </c>
      <c r="E2311" s="15" t="n"/>
    </row>
    <row r="2312">
      <c r="A2312" s="13" t="n"/>
      <c r="B2312" s="14" t="n"/>
      <c r="C2312" s="14" t="n"/>
      <c r="D2312" s="14">
        <f>IF(C2312="","",IFERROR(VLOOKUP(C2312,Listas!$A$6:$B$45,2,FALSE),"Conta não cadastrada"))</f>
        <v/>
      </c>
      <c r="E2312" s="15" t="n"/>
    </row>
    <row r="2313">
      <c r="A2313" s="13" t="n"/>
      <c r="B2313" s="14" t="n"/>
      <c r="C2313" s="14" t="n"/>
      <c r="D2313" s="14">
        <f>IF(C2313="","",IFERROR(VLOOKUP(C2313,Listas!$A$6:$B$45,2,FALSE),"Conta não cadastrada"))</f>
        <v/>
      </c>
      <c r="E2313" s="15" t="n"/>
    </row>
    <row r="2314">
      <c r="A2314" s="13" t="n"/>
      <c r="B2314" s="14" t="n"/>
      <c r="C2314" s="14" t="n"/>
      <c r="D2314" s="14">
        <f>IF(C2314="","",IFERROR(VLOOKUP(C2314,Listas!$A$6:$B$45,2,FALSE),"Conta não cadastrada"))</f>
        <v/>
      </c>
      <c r="E2314" s="15" t="n"/>
    </row>
    <row r="2315">
      <c r="A2315" s="13" t="n"/>
      <c r="B2315" s="14" t="n"/>
      <c r="C2315" s="14" t="n"/>
      <c r="D2315" s="14">
        <f>IF(C2315="","",IFERROR(VLOOKUP(C2315,Listas!$A$6:$B$45,2,FALSE),"Conta não cadastrada"))</f>
        <v/>
      </c>
      <c r="E2315" s="15" t="n"/>
    </row>
    <row r="2316">
      <c r="A2316" s="13" t="n"/>
      <c r="B2316" s="14" t="n"/>
      <c r="C2316" s="14" t="n"/>
      <c r="D2316" s="14">
        <f>IF(C2316="","",IFERROR(VLOOKUP(C2316,Listas!$A$6:$B$45,2,FALSE),"Conta não cadastrada"))</f>
        <v/>
      </c>
      <c r="E2316" s="15" t="n"/>
    </row>
    <row r="2317">
      <c r="A2317" s="13" t="n"/>
      <c r="B2317" s="14" t="n"/>
      <c r="C2317" s="14" t="n"/>
      <c r="D2317" s="14">
        <f>IF(C2317="","",IFERROR(VLOOKUP(C2317,Listas!$A$6:$B$45,2,FALSE),"Conta não cadastrada"))</f>
        <v/>
      </c>
      <c r="E2317" s="15" t="n"/>
    </row>
    <row r="2318">
      <c r="A2318" s="13" t="n"/>
      <c r="B2318" s="14" t="n"/>
      <c r="C2318" s="14" t="n"/>
      <c r="D2318" s="14">
        <f>IF(C2318="","",IFERROR(VLOOKUP(C2318,Listas!$A$6:$B$45,2,FALSE),"Conta não cadastrada"))</f>
        <v/>
      </c>
      <c r="E2318" s="15" t="n"/>
    </row>
    <row r="2319">
      <c r="A2319" s="13" t="n"/>
      <c r="B2319" s="14" t="n"/>
      <c r="C2319" s="14" t="n"/>
      <c r="D2319" s="14">
        <f>IF(C2319="","",IFERROR(VLOOKUP(C2319,Listas!$A$6:$B$45,2,FALSE),"Conta não cadastrada"))</f>
        <v/>
      </c>
      <c r="E2319" s="15" t="n"/>
    </row>
    <row r="2320">
      <c r="A2320" s="13" t="n"/>
      <c r="B2320" s="14" t="n"/>
      <c r="C2320" s="14" t="n"/>
      <c r="D2320" s="14">
        <f>IF(C2320="","",IFERROR(VLOOKUP(C2320,Listas!$A$6:$B$45,2,FALSE),"Conta não cadastrada"))</f>
        <v/>
      </c>
      <c r="E2320" s="15" t="n"/>
    </row>
    <row r="2321">
      <c r="A2321" s="13" t="n"/>
      <c r="B2321" s="14" t="n"/>
      <c r="C2321" s="14" t="n"/>
      <c r="D2321" s="14">
        <f>IF(C2321="","",IFERROR(VLOOKUP(C2321,Listas!$A$6:$B$45,2,FALSE),"Conta não cadastrada"))</f>
        <v/>
      </c>
      <c r="E2321" s="15" t="n"/>
    </row>
    <row r="2322">
      <c r="A2322" s="13" t="n"/>
      <c r="B2322" s="14" t="n"/>
      <c r="C2322" s="14" t="n"/>
      <c r="D2322" s="14">
        <f>IF(C2322="","",IFERROR(VLOOKUP(C2322,Listas!$A$6:$B$45,2,FALSE),"Conta não cadastrada"))</f>
        <v/>
      </c>
      <c r="E2322" s="15" t="n"/>
    </row>
    <row r="2323">
      <c r="A2323" s="13" t="n"/>
      <c r="B2323" s="14" t="n"/>
      <c r="C2323" s="14" t="n"/>
      <c r="D2323" s="14">
        <f>IF(C2323="","",IFERROR(VLOOKUP(C2323,Listas!$A$6:$B$45,2,FALSE),"Conta não cadastrada"))</f>
        <v/>
      </c>
      <c r="E2323" s="15" t="n"/>
    </row>
    <row r="2324">
      <c r="A2324" s="13" t="n"/>
      <c r="B2324" s="14" t="n"/>
      <c r="C2324" s="14" t="n"/>
      <c r="D2324" s="14">
        <f>IF(C2324="","",IFERROR(VLOOKUP(C2324,Listas!$A$6:$B$45,2,FALSE),"Conta não cadastrada"))</f>
        <v/>
      </c>
      <c r="E2324" s="15" t="n"/>
    </row>
    <row r="2325">
      <c r="A2325" s="13" t="n"/>
      <c r="B2325" s="14" t="n"/>
      <c r="C2325" s="14" t="n"/>
      <c r="D2325" s="14">
        <f>IF(C2325="","",IFERROR(VLOOKUP(C2325,Listas!$A$6:$B$45,2,FALSE),"Conta não cadastrada"))</f>
        <v/>
      </c>
      <c r="E2325" s="15" t="n"/>
    </row>
    <row r="2326">
      <c r="A2326" s="13" t="n"/>
      <c r="B2326" s="14" t="n"/>
      <c r="C2326" s="14" t="n"/>
      <c r="D2326" s="14">
        <f>IF(C2326="","",IFERROR(VLOOKUP(C2326,Listas!$A$6:$B$45,2,FALSE),"Conta não cadastrada"))</f>
        <v/>
      </c>
      <c r="E2326" s="15" t="n"/>
    </row>
    <row r="2327">
      <c r="A2327" s="13" t="n"/>
      <c r="B2327" s="14" t="n"/>
      <c r="C2327" s="14" t="n"/>
      <c r="D2327" s="14">
        <f>IF(C2327="","",IFERROR(VLOOKUP(C2327,Listas!$A$6:$B$45,2,FALSE),"Conta não cadastrada"))</f>
        <v/>
      </c>
      <c r="E2327" s="15" t="n"/>
    </row>
    <row r="2328">
      <c r="A2328" s="13" t="n"/>
      <c r="B2328" s="14" t="n"/>
      <c r="C2328" s="14" t="n"/>
      <c r="D2328" s="14">
        <f>IF(C2328="","",IFERROR(VLOOKUP(C2328,Listas!$A$6:$B$45,2,FALSE),"Conta não cadastrada"))</f>
        <v/>
      </c>
      <c r="E2328" s="15" t="n"/>
    </row>
    <row r="2329">
      <c r="A2329" s="13" t="n"/>
      <c r="B2329" s="14" t="n"/>
      <c r="C2329" s="14" t="n"/>
      <c r="D2329" s="14">
        <f>IF(C2329="","",IFERROR(VLOOKUP(C2329,Listas!$A$6:$B$45,2,FALSE),"Conta não cadastrada"))</f>
        <v/>
      </c>
      <c r="E2329" s="15" t="n"/>
    </row>
    <row r="2330">
      <c r="A2330" s="13" t="n"/>
      <c r="B2330" s="14" t="n"/>
      <c r="C2330" s="14" t="n"/>
      <c r="D2330" s="14">
        <f>IF(C2330="","",IFERROR(VLOOKUP(C2330,Listas!$A$6:$B$45,2,FALSE),"Conta não cadastrada"))</f>
        <v/>
      </c>
      <c r="E2330" s="15" t="n"/>
    </row>
    <row r="2331">
      <c r="A2331" s="13" t="n"/>
      <c r="B2331" s="14" t="n"/>
      <c r="C2331" s="14" t="n"/>
      <c r="D2331" s="14">
        <f>IF(C2331="","",IFERROR(VLOOKUP(C2331,Listas!$A$6:$B$45,2,FALSE),"Conta não cadastrada"))</f>
        <v/>
      </c>
      <c r="E2331" s="15" t="n"/>
    </row>
    <row r="2332">
      <c r="A2332" s="13" t="n"/>
      <c r="B2332" s="14" t="n"/>
      <c r="C2332" s="14" t="n"/>
      <c r="D2332" s="14">
        <f>IF(C2332="","",IFERROR(VLOOKUP(C2332,Listas!$A$6:$B$45,2,FALSE),"Conta não cadastrada"))</f>
        <v/>
      </c>
      <c r="E2332" s="15" t="n"/>
    </row>
    <row r="2333">
      <c r="A2333" s="13" t="n"/>
      <c r="B2333" s="14" t="n"/>
      <c r="C2333" s="14" t="n"/>
      <c r="D2333" s="14">
        <f>IF(C2333="","",IFERROR(VLOOKUP(C2333,Listas!$A$6:$B$45,2,FALSE),"Conta não cadastrada"))</f>
        <v/>
      </c>
      <c r="E2333" s="15" t="n"/>
    </row>
    <row r="2334">
      <c r="A2334" s="13" t="n"/>
      <c r="B2334" s="14" t="n"/>
      <c r="C2334" s="14" t="n"/>
      <c r="D2334" s="14">
        <f>IF(C2334="","",IFERROR(VLOOKUP(C2334,Listas!$A$6:$B$45,2,FALSE),"Conta não cadastrada"))</f>
        <v/>
      </c>
      <c r="E2334" s="15" t="n"/>
    </row>
    <row r="2335">
      <c r="A2335" s="13" t="n"/>
      <c r="B2335" s="14" t="n"/>
      <c r="C2335" s="14" t="n"/>
      <c r="D2335" s="14">
        <f>IF(C2335="","",IFERROR(VLOOKUP(C2335,Listas!$A$6:$B$45,2,FALSE),"Conta não cadastrada"))</f>
        <v/>
      </c>
      <c r="E2335" s="15" t="n"/>
    </row>
    <row r="2336">
      <c r="A2336" s="13" t="n"/>
      <c r="B2336" s="14" t="n"/>
      <c r="C2336" s="14" t="n"/>
      <c r="D2336" s="14">
        <f>IF(C2336="","",IFERROR(VLOOKUP(C2336,Listas!$A$6:$B$45,2,FALSE),"Conta não cadastrada"))</f>
        <v/>
      </c>
      <c r="E2336" s="15" t="n"/>
    </row>
    <row r="2337">
      <c r="A2337" s="13" t="n"/>
      <c r="B2337" s="14" t="n"/>
      <c r="C2337" s="14" t="n"/>
      <c r="D2337" s="14">
        <f>IF(C2337="","",IFERROR(VLOOKUP(C2337,Listas!$A$6:$B$45,2,FALSE),"Conta não cadastrada"))</f>
        <v/>
      </c>
      <c r="E2337" s="15" t="n"/>
    </row>
    <row r="2338">
      <c r="A2338" s="13" t="n"/>
      <c r="B2338" s="14" t="n"/>
      <c r="C2338" s="14" t="n"/>
      <c r="D2338" s="14">
        <f>IF(C2338="","",IFERROR(VLOOKUP(C2338,Listas!$A$6:$B$45,2,FALSE),"Conta não cadastrada"))</f>
        <v/>
      </c>
      <c r="E2338" s="15" t="n"/>
    </row>
    <row r="2339">
      <c r="A2339" s="13" t="n"/>
      <c r="B2339" s="14" t="n"/>
      <c r="C2339" s="14" t="n"/>
      <c r="D2339" s="14">
        <f>IF(C2339="","",IFERROR(VLOOKUP(C2339,Listas!$A$6:$B$45,2,FALSE),"Conta não cadastrada"))</f>
        <v/>
      </c>
      <c r="E2339" s="15" t="n"/>
    </row>
    <row r="2340">
      <c r="A2340" s="13" t="n"/>
      <c r="B2340" s="14" t="n"/>
      <c r="C2340" s="14" t="n"/>
      <c r="D2340" s="14">
        <f>IF(C2340="","",IFERROR(VLOOKUP(C2340,Listas!$A$6:$B$45,2,FALSE),"Conta não cadastrada"))</f>
        <v/>
      </c>
      <c r="E2340" s="15" t="n"/>
    </row>
    <row r="2341">
      <c r="A2341" s="13" t="n"/>
      <c r="B2341" s="14" t="n"/>
      <c r="C2341" s="14" t="n"/>
      <c r="D2341" s="14">
        <f>IF(C2341="","",IFERROR(VLOOKUP(C2341,Listas!$A$6:$B$45,2,FALSE),"Conta não cadastrada"))</f>
        <v/>
      </c>
      <c r="E2341" s="15" t="n"/>
    </row>
    <row r="2342">
      <c r="A2342" s="13" t="n"/>
      <c r="B2342" s="14" t="n"/>
      <c r="C2342" s="14" t="n"/>
      <c r="D2342" s="14">
        <f>IF(C2342="","",IFERROR(VLOOKUP(C2342,Listas!$A$6:$B$45,2,FALSE),"Conta não cadastrada"))</f>
        <v/>
      </c>
      <c r="E2342" s="15" t="n"/>
    </row>
    <row r="2343">
      <c r="A2343" s="13" t="n"/>
      <c r="B2343" s="14" t="n"/>
      <c r="C2343" s="14" t="n"/>
      <c r="D2343" s="14">
        <f>IF(C2343="","",IFERROR(VLOOKUP(C2343,Listas!$A$6:$B$45,2,FALSE),"Conta não cadastrada"))</f>
        <v/>
      </c>
      <c r="E2343" s="15" t="n"/>
    </row>
    <row r="2344">
      <c r="A2344" s="13" t="n"/>
      <c r="B2344" s="14" t="n"/>
      <c r="C2344" s="14" t="n"/>
      <c r="D2344" s="14">
        <f>IF(C2344="","",IFERROR(VLOOKUP(C2344,Listas!$A$6:$B$45,2,FALSE),"Conta não cadastrada"))</f>
        <v/>
      </c>
      <c r="E2344" s="15" t="n"/>
    </row>
    <row r="2345">
      <c r="A2345" s="13" t="n"/>
      <c r="B2345" s="14" t="n"/>
      <c r="C2345" s="14" t="n"/>
      <c r="D2345" s="14">
        <f>IF(C2345="","",IFERROR(VLOOKUP(C2345,Listas!$A$6:$B$45,2,FALSE),"Conta não cadastrada"))</f>
        <v/>
      </c>
      <c r="E2345" s="15" t="n"/>
    </row>
    <row r="2346">
      <c r="A2346" s="13" t="n"/>
      <c r="B2346" s="14" t="n"/>
      <c r="C2346" s="14" t="n"/>
      <c r="D2346" s="14">
        <f>IF(C2346="","",IFERROR(VLOOKUP(C2346,Listas!$A$6:$B$45,2,FALSE),"Conta não cadastrada"))</f>
        <v/>
      </c>
      <c r="E2346" s="15" t="n"/>
    </row>
    <row r="2347">
      <c r="A2347" s="13" t="n"/>
      <c r="B2347" s="14" t="n"/>
      <c r="C2347" s="14" t="n"/>
      <c r="D2347" s="14">
        <f>IF(C2347="","",IFERROR(VLOOKUP(C2347,Listas!$A$6:$B$45,2,FALSE),"Conta não cadastrada"))</f>
        <v/>
      </c>
      <c r="E2347" s="15" t="n"/>
    </row>
    <row r="2348">
      <c r="A2348" s="13" t="n"/>
      <c r="B2348" s="14" t="n"/>
      <c r="C2348" s="14" t="n"/>
      <c r="D2348" s="14">
        <f>IF(C2348="","",IFERROR(VLOOKUP(C2348,Listas!$A$6:$B$45,2,FALSE),"Conta não cadastrada"))</f>
        <v/>
      </c>
      <c r="E2348" s="15" t="n"/>
    </row>
    <row r="2349">
      <c r="A2349" s="13" t="n"/>
      <c r="B2349" s="14" t="n"/>
      <c r="C2349" s="14" t="n"/>
      <c r="D2349" s="14">
        <f>IF(C2349="","",IFERROR(VLOOKUP(C2349,Listas!$A$6:$B$45,2,FALSE),"Conta não cadastrada"))</f>
        <v/>
      </c>
      <c r="E2349" s="15" t="n"/>
    </row>
    <row r="2350">
      <c r="A2350" s="13" t="n"/>
      <c r="B2350" s="14" t="n"/>
      <c r="C2350" s="14" t="n"/>
      <c r="D2350" s="14">
        <f>IF(C2350="","",IFERROR(VLOOKUP(C2350,Listas!$A$6:$B$45,2,FALSE),"Conta não cadastrada"))</f>
        <v/>
      </c>
      <c r="E2350" s="15" t="n"/>
    </row>
    <row r="2351">
      <c r="A2351" s="13" t="n"/>
      <c r="B2351" s="14" t="n"/>
      <c r="C2351" s="14" t="n"/>
      <c r="D2351" s="14">
        <f>IF(C2351="","",IFERROR(VLOOKUP(C2351,Listas!$A$6:$B$45,2,FALSE),"Conta não cadastrada"))</f>
        <v/>
      </c>
      <c r="E2351" s="15" t="n"/>
    </row>
    <row r="2352">
      <c r="A2352" s="13" t="n"/>
      <c r="B2352" s="14" t="n"/>
      <c r="C2352" s="14" t="n"/>
      <c r="D2352" s="14">
        <f>IF(C2352="","",IFERROR(VLOOKUP(C2352,Listas!$A$6:$B$45,2,FALSE),"Conta não cadastrada"))</f>
        <v/>
      </c>
      <c r="E2352" s="15" t="n"/>
    </row>
    <row r="2353">
      <c r="A2353" s="13" t="n"/>
      <c r="B2353" s="14" t="n"/>
      <c r="C2353" s="14" t="n"/>
      <c r="D2353" s="14">
        <f>IF(C2353="","",IFERROR(VLOOKUP(C2353,Listas!$A$6:$B$45,2,FALSE),"Conta não cadastrada"))</f>
        <v/>
      </c>
      <c r="E2353" s="15" t="n"/>
    </row>
    <row r="2354">
      <c r="A2354" s="13" t="n"/>
      <c r="B2354" s="14" t="n"/>
      <c r="C2354" s="14" t="n"/>
      <c r="D2354" s="14">
        <f>IF(C2354="","",IFERROR(VLOOKUP(C2354,Listas!$A$6:$B$45,2,FALSE),"Conta não cadastrada"))</f>
        <v/>
      </c>
      <c r="E2354" s="15" t="n"/>
    </row>
    <row r="2355">
      <c r="A2355" s="13" t="n"/>
      <c r="B2355" s="14" t="n"/>
      <c r="C2355" s="14" t="n"/>
      <c r="D2355" s="14">
        <f>IF(C2355="","",IFERROR(VLOOKUP(C2355,Listas!$A$6:$B$45,2,FALSE),"Conta não cadastrada"))</f>
        <v/>
      </c>
      <c r="E2355" s="15" t="n"/>
    </row>
    <row r="2356">
      <c r="A2356" s="13" t="n"/>
      <c r="B2356" s="14" t="n"/>
      <c r="C2356" s="14" t="n"/>
      <c r="D2356" s="14">
        <f>IF(C2356="","",IFERROR(VLOOKUP(C2356,Listas!$A$6:$B$45,2,FALSE),"Conta não cadastrada"))</f>
        <v/>
      </c>
      <c r="E2356" s="15" t="n"/>
    </row>
    <row r="2357">
      <c r="A2357" s="13" t="n"/>
      <c r="B2357" s="14" t="n"/>
      <c r="C2357" s="14" t="n"/>
      <c r="D2357" s="14">
        <f>IF(C2357="","",IFERROR(VLOOKUP(C2357,Listas!$A$6:$B$45,2,FALSE),"Conta não cadastrada"))</f>
        <v/>
      </c>
      <c r="E2357" s="15" t="n"/>
    </row>
    <row r="2358">
      <c r="A2358" s="13" t="n"/>
      <c r="B2358" s="14" t="n"/>
      <c r="C2358" s="14" t="n"/>
      <c r="D2358" s="14">
        <f>IF(C2358="","",IFERROR(VLOOKUP(C2358,Listas!$A$6:$B$45,2,FALSE),"Conta não cadastrada"))</f>
        <v/>
      </c>
      <c r="E2358" s="15" t="n"/>
    </row>
    <row r="2359">
      <c r="A2359" s="13" t="n"/>
      <c r="B2359" s="14" t="n"/>
      <c r="C2359" s="14" t="n"/>
      <c r="D2359" s="14">
        <f>IF(C2359="","",IFERROR(VLOOKUP(C2359,Listas!$A$6:$B$45,2,FALSE),"Conta não cadastrada"))</f>
        <v/>
      </c>
      <c r="E2359" s="15" t="n"/>
    </row>
    <row r="2360">
      <c r="A2360" s="13" t="n"/>
      <c r="B2360" s="14" t="n"/>
      <c r="C2360" s="14" t="n"/>
      <c r="D2360" s="14">
        <f>IF(C2360="","",IFERROR(VLOOKUP(C2360,Listas!$A$6:$B$45,2,FALSE),"Conta não cadastrada"))</f>
        <v/>
      </c>
      <c r="E2360" s="15" t="n"/>
    </row>
    <row r="2361">
      <c r="A2361" s="13" t="n"/>
      <c r="B2361" s="14" t="n"/>
      <c r="C2361" s="14" t="n"/>
      <c r="D2361" s="14">
        <f>IF(C2361="","",IFERROR(VLOOKUP(C2361,Listas!$A$6:$B$45,2,FALSE),"Conta não cadastrada"))</f>
        <v/>
      </c>
      <c r="E2361" s="15" t="n"/>
    </row>
    <row r="2362">
      <c r="A2362" s="13" t="n"/>
      <c r="B2362" s="14" t="n"/>
      <c r="C2362" s="14" t="n"/>
      <c r="D2362" s="14">
        <f>IF(C2362="","",IFERROR(VLOOKUP(C2362,Listas!$A$6:$B$45,2,FALSE),"Conta não cadastrada"))</f>
        <v/>
      </c>
      <c r="E2362" s="15" t="n"/>
    </row>
    <row r="2363">
      <c r="A2363" s="13" t="n"/>
      <c r="B2363" s="14" t="n"/>
      <c r="C2363" s="14" t="n"/>
      <c r="D2363" s="14">
        <f>IF(C2363="","",IFERROR(VLOOKUP(C2363,Listas!$A$6:$B$45,2,FALSE),"Conta não cadastrada"))</f>
        <v/>
      </c>
      <c r="E2363" s="15" t="n"/>
    </row>
    <row r="2364">
      <c r="A2364" s="13" t="n"/>
      <c r="B2364" s="14" t="n"/>
      <c r="C2364" s="14" t="n"/>
      <c r="D2364" s="14">
        <f>IF(C2364="","",IFERROR(VLOOKUP(C2364,Listas!$A$6:$B$45,2,FALSE),"Conta não cadastrada"))</f>
        <v/>
      </c>
      <c r="E2364" s="15" t="n"/>
    </row>
    <row r="2365">
      <c r="A2365" s="13" t="n"/>
      <c r="B2365" s="14" t="n"/>
      <c r="C2365" s="14" t="n"/>
      <c r="D2365" s="14">
        <f>IF(C2365="","",IFERROR(VLOOKUP(C2365,Listas!$A$6:$B$45,2,FALSE),"Conta não cadastrada"))</f>
        <v/>
      </c>
      <c r="E2365" s="15" t="n"/>
    </row>
    <row r="2366">
      <c r="A2366" s="13" t="n"/>
      <c r="B2366" s="14" t="n"/>
      <c r="C2366" s="14" t="n"/>
      <c r="D2366" s="14">
        <f>IF(C2366="","",IFERROR(VLOOKUP(C2366,Listas!$A$6:$B$45,2,FALSE),"Conta não cadastrada"))</f>
        <v/>
      </c>
      <c r="E2366" s="15" t="n"/>
    </row>
    <row r="2367">
      <c r="A2367" s="13" t="n"/>
      <c r="B2367" s="14" t="n"/>
      <c r="C2367" s="14" t="n"/>
      <c r="D2367" s="14">
        <f>IF(C2367="","",IFERROR(VLOOKUP(C2367,Listas!$A$6:$B$45,2,FALSE),"Conta não cadastrada"))</f>
        <v/>
      </c>
      <c r="E2367" s="15" t="n"/>
    </row>
    <row r="2368">
      <c r="A2368" s="13" t="n"/>
      <c r="B2368" s="14" t="n"/>
      <c r="C2368" s="14" t="n"/>
      <c r="D2368" s="14">
        <f>IF(C2368="","",IFERROR(VLOOKUP(C2368,Listas!$A$6:$B$45,2,FALSE),"Conta não cadastrada"))</f>
        <v/>
      </c>
      <c r="E2368" s="15" t="n"/>
    </row>
    <row r="2369">
      <c r="A2369" s="13" t="n"/>
      <c r="B2369" s="14" t="n"/>
      <c r="C2369" s="14" t="n"/>
      <c r="D2369" s="14">
        <f>IF(C2369="","",IFERROR(VLOOKUP(C2369,Listas!$A$6:$B$45,2,FALSE),"Conta não cadastrada"))</f>
        <v/>
      </c>
      <c r="E2369" s="15" t="n"/>
    </row>
    <row r="2370">
      <c r="A2370" s="13" t="n"/>
      <c r="B2370" s="14" t="n"/>
      <c r="C2370" s="14" t="n"/>
      <c r="D2370" s="14">
        <f>IF(C2370="","",IFERROR(VLOOKUP(C2370,Listas!$A$6:$B$45,2,FALSE),"Conta não cadastrada"))</f>
        <v/>
      </c>
      <c r="E2370" s="15" t="n"/>
    </row>
    <row r="2371">
      <c r="A2371" s="13" t="n"/>
      <c r="B2371" s="14" t="n"/>
      <c r="C2371" s="14" t="n"/>
      <c r="D2371" s="14">
        <f>IF(C2371="","",IFERROR(VLOOKUP(C2371,Listas!$A$6:$B$45,2,FALSE),"Conta não cadastrada"))</f>
        <v/>
      </c>
      <c r="E2371" s="15" t="n"/>
    </row>
    <row r="2372">
      <c r="A2372" s="13" t="n"/>
      <c r="B2372" s="14" t="n"/>
      <c r="C2372" s="14" t="n"/>
      <c r="D2372" s="14">
        <f>IF(C2372="","",IFERROR(VLOOKUP(C2372,Listas!$A$6:$B$45,2,FALSE),"Conta não cadastrada"))</f>
        <v/>
      </c>
      <c r="E2372" s="15" t="n"/>
    </row>
    <row r="2373">
      <c r="A2373" s="13" t="n"/>
      <c r="B2373" s="14" t="n"/>
      <c r="C2373" s="14" t="n"/>
      <c r="D2373" s="14">
        <f>IF(C2373="","",IFERROR(VLOOKUP(C2373,Listas!$A$6:$B$45,2,FALSE),"Conta não cadastrada"))</f>
        <v/>
      </c>
      <c r="E2373" s="15" t="n"/>
    </row>
    <row r="2374">
      <c r="A2374" s="13" t="n"/>
      <c r="B2374" s="14" t="n"/>
      <c r="C2374" s="14" t="n"/>
      <c r="D2374" s="14">
        <f>IF(C2374="","",IFERROR(VLOOKUP(C2374,Listas!$A$6:$B$45,2,FALSE),"Conta não cadastrada"))</f>
        <v/>
      </c>
      <c r="E2374" s="15" t="n"/>
    </row>
    <row r="2375">
      <c r="A2375" s="13" t="n"/>
      <c r="B2375" s="14" t="n"/>
      <c r="C2375" s="14" t="n"/>
      <c r="D2375" s="14">
        <f>IF(C2375="","",IFERROR(VLOOKUP(C2375,Listas!$A$6:$B$45,2,FALSE),"Conta não cadastrada"))</f>
        <v/>
      </c>
      <c r="E2375" s="15" t="n"/>
    </row>
    <row r="2376">
      <c r="A2376" s="13" t="n"/>
      <c r="B2376" s="14" t="n"/>
      <c r="C2376" s="14" t="n"/>
      <c r="D2376" s="14">
        <f>IF(C2376="","",IFERROR(VLOOKUP(C2376,Listas!$A$6:$B$45,2,FALSE),"Conta não cadastrada"))</f>
        <v/>
      </c>
      <c r="E2376" s="15" t="n"/>
    </row>
    <row r="2377">
      <c r="A2377" s="13" t="n"/>
      <c r="B2377" s="14" t="n"/>
      <c r="C2377" s="14" t="n"/>
      <c r="D2377" s="14">
        <f>IF(C2377="","",IFERROR(VLOOKUP(C2377,Listas!$A$6:$B$45,2,FALSE),"Conta não cadastrada"))</f>
        <v/>
      </c>
      <c r="E2377" s="15" t="n"/>
    </row>
    <row r="2378">
      <c r="A2378" s="13" t="n"/>
      <c r="B2378" s="14" t="n"/>
      <c r="C2378" s="14" t="n"/>
      <c r="D2378" s="14">
        <f>IF(C2378="","",IFERROR(VLOOKUP(C2378,Listas!$A$6:$B$45,2,FALSE),"Conta não cadastrada"))</f>
        <v/>
      </c>
      <c r="E2378" s="15" t="n"/>
    </row>
    <row r="2379">
      <c r="A2379" s="13" t="n"/>
      <c r="B2379" s="14" t="n"/>
      <c r="C2379" s="14" t="n"/>
      <c r="D2379" s="14">
        <f>IF(C2379="","",IFERROR(VLOOKUP(C2379,Listas!$A$6:$B$45,2,FALSE),"Conta não cadastrada"))</f>
        <v/>
      </c>
      <c r="E2379" s="15" t="n"/>
    </row>
    <row r="2380">
      <c r="A2380" s="13" t="n"/>
      <c r="B2380" s="14" t="n"/>
      <c r="C2380" s="14" t="n"/>
      <c r="D2380" s="14">
        <f>IF(C2380="","",IFERROR(VLOOKUP(C2380,Listas!$A$6:$B$45,2,FALSE),"Conta não cadastrada"))</f>
        <v/>
      </c>
      <c r="E2380" s="15" t="n"/>
    </row>
    <row r="2381">
      <c r="A2381" s="13" t="n"/>
      <c r="B2381" s="14" t="n"/>
      <c r="C2381" s="14" t="n"/>
      <c r="D2381" s="14">
        <f>IF(C2381="","",IFERROR(VLOOKUP(C2381,Listas!$A$6:$B$45,2,FALSE),"Conta não cadastrada"))</f>
        <v/>
      </c>
      <c r="E2381" s="15" t="n"/>
    </row>
    <row r="2382">
      <c r="A2382" s="13" t="n"/>
      <c r="B2382" s="14" t="n"/>
      <c r="C2382" s="14" t="n"/>
      <c r="D2382" s="14">
        <f>IF(C2382="","",IFERROR(VLOOKUP(C2382,Listas!$A$6:$B$45,2,FALSE),"Conta não cadastrada"))</f>
        <v/>
      </c>
      <c r="E2382" s="15" t="n"/>
    </row>
    <row r="2383">
      <c r="A2383" s="13" t="n"/>
      <c r="B2383" s="14" t="n"/>
      <c r="C2383" s="14" t="n"/>
      <c r="D2383" s="14">
        <f>IF(C2383="","",IFERROR(VLOOKUP(C2383,Listas!$A$6:$B$45,2,FALSE),"Conta não cadastrada"))</f>
        <v/>
      </c>
      <c r="E2383" s="15" t="n"/>
    </row>
    <row r="2384">
      <c r="A2384" s="13" t="n"/>
      <c r="B2384" s="14" t="n"/>
      <c r="C2384" s="14" t="n"/>
      <c r="D2384" s="14">
        <f>IF(C2384="","",IFERROR(VLOOKUP(C2384,Listas!$A$6:$B$45,2,FALSE),"Conta não cadastrada"))</f>
        <v/>
      </c>
      <c r="E2384" s="15" t="n"/>
    </row>
    <row r="2385">
      <c r="A2385" s="13" t="n"/>
      <c r="B2385" s="14" t="n"/>
      <c r="C2385" s="14" t="n"/>
      <c r="D2385" s="14">
        <f>IF(C2385="","",IFERROR(VLOOKUP(C2385,Listas!$A$6:$B$45,2,FALSE),"Conta não cadastrada"))</f>
        <v/>
      </c>
      <c r="E2385" s="15" t="n"/>
    </row>
    <row r="2386">
      <c r="A2386" s="13" t="n"/>
      <c r="B2386" s="14" t="n"/>
      <c r="C2386" s="14" t="n"/>
      <c r="D2386" s="14">
        <f>IF(C2386="","",IFERROR(VLOOKUP(C2386,Listas!$A$6:$B$45,2,FALSE),"Conta não cadastrada"))</f>
        <v/>
      </c>
      <c r="E2386" s="15" t="n"/>
    </row>
    <row r="2387">
      <c r="A2387" s="13" t="n"/>
      <c r="B2387" s="14" t="n"/>
      <c r="C2387" s="14" t="n"/>
      <c r="D2387" s="14">
        <f>IF(C2387="","",IFERROR(VLOOKUP(C2387,Listas!$A$6:$B$45,2,FALSE),"Conta não cadastrada"))</f>
        <v/>
      </c>
      <c r="E2387" s="15" t="n"/>
    </row>
    <row r="2388">
      <c r="A2388" s="13" t="n"/>
      <c r="B2388" s="14" t="n"/>
      <c r="C2388" s="14" t="n"/>
      <c r="D2388" s="14">
        <f>IF(C2388="","",IFERROR(VLOOKUP(C2388,Listas!$A$6:$B$45,2,FALSE),"Conta não cadastrada"))</f>
        <v/>
      </c>
      <c r="E2388" s="15" t="n"/>
    </row>
    <row r="2389">
      <c r="A2389" s="13" t="n"/>
      <c r="B2389" s="14" t="n"/>
      <c r="C2389" s="14" t="n"/>
      <c r="D2389" s="14">
        <f>IF(C2389="","",IFERROR(VLOOKUP(C2389,Listas!$A$6:$B$45,2,FALSE),"Conta não cadastrada"))</f>
        <v/>
      </c>
      <c r="E2389" s="15" t="n"/>
    </row>
    <row r="2390">
      <c r="A2390" s="13" t="n"/>
      <c r="B2390" s="14" t="n"/>
      <c r="C2390" s="14" t="n"/>
      <c r="D2390" s="14">
        <f>IF(C2390="","",IFERROR(VLOOKUP(C2390,Listas!$A$6:$B$45,2,FALSE),"Conta não cadastrada"))</f>
        <v/>
      </c>
      <c r="E2390" s="15" t="n"/>
    </row>
    <row r="2391">
      <c r="A2391" s="13" t="n"/>
      <c r="B2391" s="14" t="n"/>
      <c r="C2391" s="14" t="n"/>
      <c r="D2391" s="14">
        <f>IF(C2391="","",IFERROR(VLOOKUP(C2391,Listas!$A$6:$B$45,2,FALSE),"Conta não cadastrada"))</f>
        <v/>
      </c>
      <c r="E2391" s="15" t="n"/>
    </row>
    <row r="2392">
      <c r="A2392" s="13" t="n"/>
      <c r="B2392" s="14" t="n"/>
      <c r="C2392" s="14" t="n"/>
      <c r="D2392" s="14">
        <f>IF(C2392="","",IFERROR(VLOOKUP(C2392,Listas!$A$6:$B$45,2,FALSE),"Conta não cadastrada"))</f>
        <v/>
      </c>
      <c r="E2392" s="15" t="n"/>
    </row>
    <row r="2393">
      <c r="A2393" s="13" t="n"/>
      <c r="B2393" s="14" t="n"/>
      <c r="C2393" s="14" t="n"/>
      <c r="D2393" s="14">
        <f>IF(C2393="","",IFERROR(VLOOKUP(C2393,Listas!$A$6:$B$45,2,FALSE),"Conta não cadastrada"))</f>
        <v/>
      </c>
      <c r="E2393" s="15" t="n"/>
    </row>
    <row r="2394">
      <c r="A2394" s="13" t="n"/>
      <c r="B2394" s="14" t="n"/>
      <c r="C2394" s="14" t="n"/>
      <c r="D2394" s="14">
        <f>IF(C2394="","",IFERROR(VLOOKUP(C2394,Listas!$A$6:$B$45,2,FALSE),"Conta não cadastrada"))</f>
        <v/>
      </c>
      <c r="E2394" s="15" t="n"/>
    </row>
    <row r="2395">
      <c r="A2395" s="13" t="n"/>
      <c r="B2395" s="14" t="n"/>
      <c r="C2395" s="14" t="n"/>
      <c r="D2395" s="14">
        <f>IF(C2395="","",IFERROR(VLOOKUP(C2395,Listas!$A$6:$B$45,2,FALSE),"Conta não cadastrada"))</f>
        <v/>
      </c>
      <c r="E2395" s="15" t="n"/>
    </row>
    <row r="2396">
      <c r="A2396" s="13" t="n"/>
      <c r="B2396" s="14" t="n"/>
      <c r="C2396" s="14" t="n"/>
      <c r="D2396" s="14">
        <f>IF(C2396="","",IFERROR(VLOOKUP(C2396,Listas!$A$6:$B$45,2,FALSE),"Conta não cadastrada"))</f>
        <v/>
      </c>
      <c r="E2396" s="15" t="n"/>
    </row>
    <row r="2397">
      <c r="A2397" s="13" t="n"/>
      <c r="B2397" s="14" t="n"/>
      <c r="C2397" s="14" t="n"/>
      <c r="D2397" s="14">
        <f>IF(C2397="","",IFERROR(VLOOKUP(C2397,Listas!$A$6:$B$45,2,FALSE),"Conta não cadastrada"))</f>
        <v/>
      </c>
      <c r="E2397" s="15" t="n"/>
    </row>
    <row r="2398">
      <c r="A2398" s="13" t="n"/>
      <c r="B2398" s="14" t="n"/>
      <c r="C2398" s="14" t="n"/>
      <c r="D2398" s="14">
        <f>IF(C2398="","",IFERROR(VLOOKUP(C2398,Listas!$A$6:$B$45,2,FALSE),"Conta não cadastrada"))</f>
        <v/>
      </c>
      <c r="E2398" s="15" t="n"/>
    </row>
    <row r="2399">
      <c r="A2399" s="13" t="n"/>
      <c r="B2399" s="14" t="n"/>
      <c r="C2399" s="14" t="n"/>
      <c r="D2399" s="14">
        <f>IF(C2399="","",IFERROR(VLOOKUP(C2399,Listas!$A$6:$B$45,2,FALSE),"Conta não cadastrada"))</f>
        <v/>
      </c>
      <c r="E2399" s="15" t="n"/>
    </row>
    <row r="2400">
      <c r="A2400" s="13" t="n"/>
      <c r="B2400" s="14" t="n"/>
      <c r="C2400" s="14" t="n"/>
      <c r="D2400" s="14">
        <f>IF(C2400="","",IFERROR(VLOOKUP(C2400,Listas!$A$6:$B$45,2,FALSE),"Conta não cadastrada"))</f>
        <v/>
      </c>
      <c r="E2400" s="15" t="n"/>
    </row>
    <row r="2401">
      <c r="A2401" s="13" t="n"/>
      <c r="B2401" s="14" t="n"/>
      <c r="C2401" s="14" t="n"/>
      <c r="D2401" s="14">
        <f>IF(C2401="","",IFERROR(VLOOKUP(C2401,Listas!$A$6:$B$45,2,FALSE),"Conta não cadastrada"))</f>
        <v/>
      </c>
      <c r="E2401" s="15" t="n"/>
    </row>
    <row r="2402">
      <c r="A2402" s="13" t="n"/>
      <c r="B2402" s="14" t="n"/>
      <c r="C2402" s="14" t="n"/>
      <c r="D2402" s="14">
        <f>IF(C2402="","",IFERROR(VLOOKUP(C2402,Listas!$A$6:$B$45,2,FALSE),"Conta não cadastrada"))</f>
        <v/>
      </c>
      <c r="E2402" s="15" t="n"/>
    </row>
    <row r="2403">
      <c r="A2403" s="13" t="n"/>
      <c r="B2403" s="14" t="n"/>
      <c r="C2403" s="14" t="n"/>
      <c r="D2403" s="14">
        <f>IF(C2403="","",IFERROR(VLOOKUP(C2403,Listas!$A$6:$B$45,2,FALSE),"Conta não cadastrada"))</f>
        <v/>
      </c>
      <c r="E2403" s="15" t="n"/>
    </row>
    <row r="2404">
      <c r="A2404" s="13" t="n"/>
      <c r="B2404" s="14" t="n"/>
      <c r="C2404" s="14" t="n"/>
      <c r="D2404" s="14">
        <f>IF(C2404="","",IFERROR(VLOOKUP(C2404,Listas!$A$6:$B$45,2,FALSE),"Conta não cadastrada"))</f>
        <v/>
      </c>
      <c r="E2404" s="15" t="n"/>
    </row>
    <row r="2405">
      <c r="A2405" s="13" t="n"/>
      <c r="B2405" s="14" t="n"/>
      <c r="C2405" s="14" t="n"/>
      <c r="D2405" s="14">
        <f>IF(C2405="","",IFERROR(VLOOKUP(C2405,Listas!$A$6:$B$45,2,FALSE),"Conta não cadastrada"))</f>
        <v/>
      </c>
      <c r="E2405" s="15" t="n"/>
    </row>
    <row r="2406">
      <c r="A2406" s="13" t="n"/>
      <c r="B2406" s="14" t="n"/>
      <c r="C2406" s="14" t="n"/>
      <c r="D2406" s="14">
        <f>IF(C2406="","",IFERROR(VLOOKUP(C2406,Listas!$A$6:$B$45,2,FALSE),"Conta não cadastrada"))</f>
        <v/>
      </c>
      <c r="E2406" s="15" t="n"/>
    </row>
    <row r="2407">
      <c r="A2407" s="13" t="n"/>
      <c r="B2407" s="14" t="n"/>
      <c r="C2407" s="14" t="n"/>
      <c r="D2407" s="14">
        <f>IF(C2407="","",IFERROR(VLOOKUP(C2407,Listas!$A$6:$B$45,2,FALSE),"Conta não cadastrada"))</f>
        <v/>
      </c>
      <c r="E2407" s="15" t="n"/>
    </row>
    <row r="2408">
      <c r="A2408" s="13" t="n"/>
      <c r="B2408" s="14" t="n"/>
      <c r="C2408" s="14" t="n"/>
      <c r="D2408" s="14">
        <f>IF(C2408="","",IFERROR(VLOOKUP(C2408,Listas!$A$6:$B$45,2,FALSE),"Conta não cadastrada"))</f>
        <v/>
      </c>
      <c r="E2408" s="15" t="n"/>
    </row>
    <row r="2409">
      <c r="A2409" s="13" t="n"/>
      <c r="B2409" s="14" t="n"/>
      <c r="C2409" s="14" t="n"/>
      <c r="D2409" s="14">
        <f>IF(C2409="","",IFERROR(VLOOKUP(C2409,Listas!$A$6:$B$45,2,FALSE),"Conta não cadastrada"))</f>
        <v/>
      </c>
      <c r="E2409" s="15" t="n"/>
    </row>
    <row r="2410">
      <c r="A2410" s="13" t="n"/>
      <c r="B2410" s="14" t="n"/>
      <c r="C2410" s="14" t="n"/>
      <c r="D2410" s="14">
        <f>IF(C2410="","",IFERROR(VLOOKUP(C2410,Listas!$A$6:$B$45,2,FALSE),"Conta não cadastrada"))</f>
        <v/>
      </c>
      <c r="E2410" s="15" t="n"/>
    </row>
    <row r="2411">
      <c r="A2411" s="13" t="n"/>
      <c r="B2411" s="14" t="n"/>
      <c r="C2411" s="14" t="n"/>
      <c r="D2411" s="14">
        <f>IF(C2411="","",IFERROR(VLOOKUP(C2411,Listas!$A$6:$B$45,2,FALSE),"Conta não cadastrada"))</f>
        <v/>
      </c>
      <c r="E2411" s="15" t="n"/>
    </row>
    <row r="2412">
      <c r="A2412" s="13" t="n"/>
      <c r="B2412" s="14" t="n"/>
      <c r="C2412" s="14" t="n"/>
      <c r="D2412" s="14">
        <f>IF(C2412="","",IFERROR(VLOOKUP(C2412,Listas!$A$6:$B$45,2,FALSE),"Conta não cadastrada"))</f>
        <v/>
      </c>
      <c r="E2412" s="15" t="n"/>
    </row>
    <row r="2413">
      <c r="A2413" s="13" t="n"/>
      <c r="B2413" s="14" t="n"/>
      <c r="C2413" s="14" t="n"/>
      <c r="D2413" s="14">
        <f>IF(C2413="","",IFERROR(VLOOKUP(C2413,Listas!$A$6:$B$45,2,FALSE),"Conta não cadastrada"))</f>
        <v/>
      </c>
      <c r="E2413" s="15" t="n"/>
    </row>
    <row r="2414">
      <c r="A2414" s="13" t="n"/>
      <c r="B2414" s="14" t="n"/>
      <c r="C2414" s="14" t="n"/>
      <c r="D2414" s="14">
        <f>IF(C2414="","",IFERROR(VLOOKUP(C2414,Listas!$A$6:$B$45,2,FALSE),"Conta não cadastrada"))</f>
        <v/>
      </c>
      <c r="E2414" s="15" t="n"/>
    </row>
    <row r="2415">
      <c r="A2415" s="13" t="n"/>
      <c r="B2415" s="14" t="n"/>
      <c r="C2415" s="14" t="n"/>
      <c r="D2415" s="14">
        <f>IF(C2415="","",IFERROR(VLOOKUP(C2415,Listas!$A$6:$B$45,2,FALSE),"Conta não cadastrada"))</f>
        <v/>
      </c>
      <c r="E2415" s="15" t="n"/>
    </row>
    <row r="2416">
      <c r="A2416" s="13" t="n"/>
      <c r="B2416" s="14" t="n"/>
      <c r="C2416" s="14" t="n"/>
      <c r="D2416" s="14">
        <f>IF(C2416="","",IFERROR(VLOOKUP(C2416,Listas!$A$6:$B$45,2,FALSE),"Conta não cadastrada"))</f>
        <v/>
      </c>
      <c r="E2416" s="15" t="n"/>
    </row>
    <row r="2417">
      <c r="A2417" s="13" t="n"/>
      <c r="B2417" s="14" t="n"/>
      <c r="C2417" s="14" t="n"/>
      <c r="D2417" s="14">
        <f>IF(C2417="","",IFERROR(VLOOKUP(C2417,Listas!$A$6:$B$45,2,FALSE),"Conta não cadastrada"))</f>
        <v/>
      </c>
      <c r="E2417" s="15" t="n"/>
    </row>
    <row r="2418">
      <c r="A2418" s="13" t="n"/>
      <c r="B2418" s="14" t="n"/>
      <c r="C2418" s="14" t="n"/>
      <c r="D2418" s="14">
        <f>IF(C2418="","",IFERROR(VLOOKUP(C2418,Listas!$A$6:$B$45,2,FALSE),"Conta não cadastrada"))</f>
        <v/>
      </c>
      <c r="E2418" s="15" t="n"/>
    </row>
    <row r="2419">
      <c r="A2419" s="13" t="n"/>
      <c r="B2419" s="14" t="n"/>
      <c r="C2419" s="14" t="n"/>
      <c r="D2419" s="14">
        <f>IF(C2419="","",IFERROR(VLOOKUP(C2419,Listas!$A$6:$B$45,2,FALSE),"Conta não cadastrada"))</f>
        <v/>
      </c>
      <c r="E2419" s="15" t="n"/>
    </row>
    <row r="2420">
      <c r="A2420" s="13" t="n"/>
      <c r="B2420" s="14" t="n"/>
      <c r="C2420" s="14" t="n"/>
      <c r="D2420" s="14">
        <f>IF(C2420="","",IFERROR(VLOOKUP(C2420,Listas!$A$6:$B$45,2,FALSE),"Conta não cadastrada"))</f>
        <v/>
      </c>
      <c r="E2420" s="15" t="n"/>
    </row>
    <row r="2421">
      <c r="A2421" s="13" t="n"/>
      <c r="B2421" s="14" t="n"/>
      <c r="C2421" s="14" t="n"/>
      <c r="D2421" s="14">
        <f>IF(C2421="","",IFERROR(VLOOKUP(C2421,Listas!$A$6:$B$45,2,FALSE),"Conta não cadastrada"))</f>
        <v/>
      </c>
      <c r="E2421" s="15" t="n"/>
    </row>
    <row r="2422">
      <c r="A2422" s="13" t="n"/>
      <c r="B2422" s="14" t="n"/>
      <c r="C2422" s="14" t="n"/>
      <c r="D2422" s="14">
        <f>IF(C2422="","",IFERROR(VLOOKUP(C2422,Listas!$A$6:$B$45,2,FALSE),"Conta não cadastrada"))</f>
        <v/>
      </c>
      <c r="E2422" s="15" t="n"/>
    </row>
    <row r="2423">
      <c r="A2423" s="13" t="n"/>
      <c r="B2423" s="14" t="n"/>
      <c r="C2423" s="14" t="n"/>
      <c r="D2423" s="14">
        <f>IF(C2423="","",IFERROR(VLOOKUP(C2423,Listas!$A$6:$B$45,2,FALSE),"Conta não cadastrada"))</f>
        <v/>
      </c>
      <c r="E2423" s="15" t="n"/>
    </row>
    <row r="2424">
      <c r="A2424" s="13" t="n"/>
      <c r="B2424" s="14" t="n"/>
      <c r="C2424" s="14" t="n"/>
      <c r="D2424" s="14">
        <f>IF(C2424="","",IFERROR(VLOOKUP(C2424,Listas!$A$6:$B$45,2,FALSE),"Conta não cadastrada"))</f>
        <v/>
      </c>
      <c r="E2424" s="15" t="n"/>
    </row>
    <row r="2425">
      <c r="A2425" s="13" t="n"/>
      <c r="B2425" s="14" t="n"/>
      <c r="C2425" s="14" t="n"/>
      <c r="D2425" s="14">
        <f>IF(C2425="","",IFERROR(VLOOKUP(C2425,Listas!$A$6:$B$45,2,FALSE),"Conta não cadastrada"))</f>
        <v/>
      </c>
      <c r="E2425" s="15" t="n"/>
    </row>
    <row r="2426">
      <c r="A2426" s="13" t="n"/>
      <c r="B2426" s="14" t="n"/>
      <c r="C2426" s="14" t="n"/>
      <c r="D2426" s="14">
        <f>IF(C2426="","",IFERROR(VLOOKUP(C2426,Listas!$A$6:$B$45,2,FALSE),"Conta não cadastrada"))</f>
        <v/>
      </c>
      <c r="E2426" s="15" t="n"/>
    </row>
    <row r="2427">
      <c r="A2427" s="13" t="n"/>
      <c r="B2427" s="14" t="n"/>
      <c r="C2427" s="14" t="n"/>
      <c r="D2427" s="14">
        <f>IF(C2427="","",IFERROR(VLOOKUP(C2427,Listas!$A$6:$B$45,2,FALSE),"Conta não cadastrada"))</f>
        <v/>
      </c>
      <c r="E2427" s="15" t="n"/>
    </row>
    <row r="2428">
      <c r="A2428" s="13" t="n"/>
      <c r="B2428" s="14" t="n"/>
      <c r="C2428" s="14" t="n"/>
      <c r="D2428" s="14">
        <f>IF(C2428="","",IFERROR(VLOOKUP(C2428,Listas!$A$6:$B$45,2,FALSE),"Conta não cadastrada"))</f>
        <v/>
      </c>
      <c r="E2428" s="15" t="n"/>
    </row>
    <row r="2429">
      <c r="A2429" s="13" t="n"/>
      <c r="B2429" s="14" t="n"/>
      <c r="C2429" s="14" t="n"/>
      <c r="D2429" s="14">
        <f>IF(C2429="","",IFERROR(VLOOKUP(C2429,Listas!$A$6:$B$45,2,FALSE),"Conta não cadastrada"))</f>
        <v/>
      </c>
      <c r="E2429" s="15" t="n"/>
    </row>
    <row r="2430">
      <c r="A2430" s="13" t="n"/>
      <c r="B2430" s="14" t="n"/>
      <c r="C2430" s="14" t="n"/>
      <c r="D2430" s="14">
        <f>IF(C2430="","",IFERROR(VLOOKUP(C2430,Listas!$A$6:$B$45,2,FALSE),"Conta não cadastrada"))</f>
        <v/>
      </c>
      <c r="E2430" s="15" t="n"/>
    </row>
    <row r="2431">
      <c r="A2431" s="13" t="n"/>
      <c r="B2431" s="14" t="n"/>
      <c r="C2431" s="14" t="n"/>
      <c r="D2431" s="14">
        <f>IF(C2431="","",IFERROR(VLOOKUP(C2431,Listas!$A$6:$B$45,2,FALSE),"Conta não cadastrada"))</f>
        <v/>
      </c>
      <c r="E2431" s="15" t="n"/>
    </row>
    <row r="2432">
      <c r="A2432" s="13" t="n"/>
      <c r="B2432" s="14" t="n"/>
      <c r="C2432" s="14" t="n"/>
      <c r="D2432" s="14">
        <f>IF(C2432="","",IFERROR(VLOOKUP(C2432,Listas!$A$6:$B$45,2,FALSE),"Conta não cadastrada"))</f>
        <v/>
      </c>
      <c r="E2432" s="15" t="n"/>
    </row>
    <row r="2433">
      <c r="A2433" s="13" t="n"/>
      <c r="B2433" s="14" t="n"/>
      <c r="C2433" s="14" t="n"/>
      <c r="D2433" s="14">
        <f>IF(C2433="","",IFERROR(VLOOKUP(C2433,Listas!$A$6:$B$45,2,FALSE),"Conta não cadastrada"))</f>
        <v/>
      </c>
      <c r="E2433" s="15" t="n"/>
    </row>
    <row r="2434">
      <c r="A2434" s="13" t="n"/>
      <c r="B2434" s="14" t="n"/>
      <c r="C2434" s="14" t="n"/>
      <c r="D2434" s="14">
        <f>IF(C2434="","",IFERROR(VLOOKUP(C2434,Listas!$A$6:$B$45,2,FALSE),"Conta não cadastrada"))</f>
        <v/>
      </c>
      <c r="E2434" s="15" t="n"/>
    </row>
    <row r="2435">
      <c r="A2435" s="13" t="n"/>
      <c r="B2435" s="14" t="n"/>
      <c r="C2435" s="14" t="n"/>
      <c r="D2435" s="14">
        <f>IF(C2435="","",IFERROR(VLOOKUP(C2435,Listas!$A$6:$B$45,2,FALSE),"Conta não cadastrada"))</f>
        <v/>
      </c>
      <c r="E2435" s="15" t="n"/>
    </row>
    <row r="2436">
      <c r="A2436" s="13" t="n"/>
      <c r="B2436" s="14" t="n"/>
      <c r="C2436" s="14" t="n"/>
      <c r="D2436" s="14">
        <f>IF(C2436="","",IFERROR(VLOOKUP(C2436,Listas!$A$6:$B$45,2,FALSE),"Conta não cadastrada"))</f>
        <v/>
      </c>
      <c r="E2436" s="15" t="n"/>
    </row>
    <row r="2437">
      <c r="A2437" s="13" t="n"/>
      <c r="B2437" s="14" t="n"/>
      <c r="C2437" s="14" t="n"/>
      <c r="D2437" s="14">
        <f>IF(C2437="","",IFERROR(VLOOKUP(C2437,Listas!$A$6:$B$45,2,FALSE),"Conta não cadastrada"))</f>
        <v/>
      </c>
      <c r="E2437" s="15" t="n"/>
    </row>
    <row r="2438">
      <c r="A2438" s="13" t="n"/>
      <c r="B2438" s="14" t="n"/>
      <c r="C2438" s="14" t="n"/>
      <c r="D2438" s="14">
        <f>IF(C2438="","",IFERROR(VLOOKUP(C2438,Listas!$A$6:$B$45,2,FALSE),"Conta não cadastrada"))</f>
        <v/>
      </c>
      <c r="E2438" s="15" t="n"/>
    </row>
    <row r="2439">
      <c r="A2439" s="13" t="n"/>
      <c r="B2439" s="14" t="n"/>
      <c r="C2439" s="14" t="n"/>
      <c r="D2439" s="14">
        <f>IF(C2439="","",IFERROR(VLOOKUP(C2439,Listas!$A$6:$B$45,2,FALSE),"Conta não cadastrada"))</f>
        <v/>
      </c>
      <c r="E2439" s="15" t="n"/>
    </row>
    <row r="2440">
      <c r="A2440" s="13" t="n"/>
      <c r="B2440" s="14" t="n"/>
      <c r="C2440" s="14" t="n"/>
      <c r="D2440" s="14">
        <f>IF(C2440="","",IFERROR(VLOOKUP(C2440,Listas!$A$6:$B$45,2,FALSE),"Conta não cadastrada"))</f>
        <v/>
      </c>
      <c r="E2440" s="15" t="n"/>
    </row>
    <row r="2441">
      <c r="A2441" s="13" t="n"/>
      <c r="B2441" s="14" t="n"/>
      <c r="C2441" s="14" t="n"/>
      <c r="D2441" s="14">
        <f>IF(C2441="","",IFERROR(VLOOKUP(C2441,Listas!$A$6:$B$45,2,FALSE),"Conta não cadastrada"))</f>
        <v/>
      </c>
      <c r="E2441" s="15" t="n"/>
    </row>
    <row r="2442">
      <c r="A2442" s="13" t="n"/>
      <c r="B2442" s="14" t="n"/>
      <c r="C2442" s="14" t="n"/>
      <c r="D2442" s="14">
        <f>IF(C2442="","",IFERROR(VLOOKUP(C2442,Listas!$A$6:$B$45,2,FALSE),"Conta não cadastrada"))</f>
        <v/>
      </c>
      <c r="E2442" s="15" t="n"/>
    </row>
    <row r="2443">
      <c r="A2443" s="13" t="n"/>
      <c r="B2443" s="14" t="n"/>
      <c r="C2443" s="14" t="n"/>
      <c r="D2443" s="14">
        <f>IF(C2443="","",IFERROR(VLOOKUP(C2443,Listas!$A$6:$B$45,2,FALSE),"Conta não cadastrada"))</f>
        <v/>
      </c>
      <c r="E2443" s="15" t="n"/>
    </row>
    <row r="2444">
      <c r="A2444" s="13" t="n"/>
      <c r="B2444" s="14" t="n"/>
      <c r="C2444" s="14" t="n"/>
      <c r="D2444" s="14">
        <f>IF(C2444="","",IFERROR(VLOOKUP(C2444,Listas!$A$6:$B$45,2,FALSE),"Conta não cadastrada"))</f>
        <v/>
      </c>
      <c r="E2444" s="15" t="n"/>
    </row>
    <row r="2445">
      <c r="A2445" s="13" t="n"/>
      <c r="B2445" s="14" t="n"/>
      <c r="C2445" s="14" t="n"/>
      <c r="D2445" s="14">
        <f>IF(C2445="","",IFERROR(VLOOKUP(C2445,Listas!$A$6:$B$45,2,FALSE),"Conta não cadastrada"))</f>
        <v/>
      </c>
      <c r="E2445" s="15" t="n"/>
    </row>
    <row r="2446">
      <c r="A2446" s="13" t="n"/>
      <c r="B2446" s="14" t="n"/>
      <c r="C2446" s="14" t="n"/>
      <c r="D2446" s="14">
        <f>IF(C2446="","",IFERROR(VLOOKUP(C2446,Listas!$A$6:$B$45,2,FALSE),"Conta não cadastrada"))</f>
        <v/>
      </c>
      <c r="E2446" s="15" t="n"/>
    </row>
    <row r="2447">
      <c r="A2447" s="13" t="n"/>
      <c r="B2447" s="14" t="n"/>
      <c r="C2447" s="14" t="n"/>
      <c r="D2447" s="14">
        <f>IF(C2447="","",IFERROR(VLOOKUP(C2447,Listas!$A$6:$B$45,2,FALSE),"Conta não cadastrada"))</f>
        <v/>
      </c>
      <c r="E2447" s="15" t="n"/>
    </row>
    <row r="2448">
      <c r="A2448" s="13" t="n"/>
      <c r="B2448" s="14" t="n"/>
      <c r="C2448" s="14" t="n"/>
      <c r="D2448" s="14">
        <f>IF(C2448="","",IFERROR(VLOOKUP(C2448,Listas!$A$6:$B$45,2,FALSE),"Conta não cadastrada"))</f>
        <v/>
      </c>
      <c r="E2448" s="15" t="n"/>
    </row>
    <row r="2449">
      <c r="A2449" s="13" t="n"/>
      <c r="B2449" s="14" t="n"/>
      <c r="C2449" s="14" t="n"/>
      <c r="D2449" s="14">
        <f>IF(C2449="","",IFERROR(VLOOKUP(C2449,Listas!$A$6:$B$45,2,FALSE),"Conta não cadastrada"))</f>
        <v/>
      </c>
      <c r="E2449" s="15" t="n"/>
    </row>
    <row r="2450">
      <c r="A2450" s="13" t="n"/>
      <c r="B2450" s="14" t="n"/>
      <c r="C2450" s="14" t="n"/>
      <c r="D2450" s="14">
        <f>IF(C2450="","",IFERROR(VLOOKUP(C2450,Listas!$A$6:$B$45,2,FALSE),"Conta não cadastrada"))</f>
        <v/>
      </c>
      <c r="E2450" s="15" t="n"/>
    </row>
    <row r="2451">
      <c r="A2451" s="13" t="n"/>
      <c r="B2451" s="14" t="n"/>
      <c r="C2451" s="14" t="n"/>
      <c r="D2451" s="14">
        <f>IF(C2451="","",IFERROR(VLOOKUP(C2451,Listas!$A$6:$B$45,2,FALSE),"Conta não cadastrada"))</f>
        <v/>
      </c>
      <c r="E2451" s="15" t="n"/>
    </row>
    <row r="2452">
      <c r="A2452" s="13" t="n"/>
      <c r="B2452" s="14" t="n"/>
      <c r="C2452" s="14" t="n"/>
      <c r="D2452" s="14">
        <f>IF(C2452="","",IFERROR(VLOOKUP(C2452,Listas!$A$6:$B$45,2,FALSE),"Conta não cadastrada"))</f>
        <v/>
      </c>
      <c r="E2452" s="15" t="n"/>
    </row>
    <row r="2453">
      <c r="A2453" s="13" t="n"/>
      <c r="B2453" s="14" t="n"/>
      <c r="C2453" s="14" t="n"/>
      <c r="D2453" s="14">
        <f>IF(C2453="","",IFERROR(VLOOKUP(C2453,Listas!$A$6:$B$45,2,FALSE),"Conta não cadastrada"))</f>
        <v/>
      </c>
      <c r="E2453" s="15" t="n"/>
    </row>
    <row r="2454">
      <c r="A2454" s="13" t="n"/>
      <c r="B2454" s="14" t="n"/>
      <c r="C2454" s="14" t="n"/>
      <c r="D2454" s="14">
        <f>IF(C2454="","",IFERROR(VLOOKUP(C2454,Listas!$A$6:$B$45,2,FALSE),"Conta não cadastrada"))</f>
        <v/>
      </c>
      <c r="E2454" s="15" t="n"/>
    </row>
    <row r="2455">
      <c r="A2455" s="13" t="n"/>
      <c r="B2455" s="14" t="n"/>
      <c r="C2455" s="14" t="n"/>
      <c r="D2455" s="14">
        <f>IF(C2455="","",IFERROR(VLOOKUP(C2455,Listas!$A$6:$B$45,2,FALSE),"Conta não cadastrada"))</f>
        <v/>
      </c>
      <c r="E2455" s="15" t="n"/>
    </row>
    <row r="2456">
      <c r="A2456" s="13" t="n"/>
      <c r="B2456" s="14" t="n"/>
      <c r="C2456" s="14" t="n"/>
      <c r="D2456" s="14">
        <f>IF(C2456="","",IFERROR(VLOOKUP(C2456,Listas!$A$6:$B$45,2,FALSE),"Conta não cadastrada"))</f>
        <v/>
      </c>
      <c r="E2456" s="15" t="n"/>
    </row>
    <row r="2457">
      <c r="A2457" s="13" t="n"/>
      <c r="B2457" s="14" t="n"/>
      <c r="C2457" s="14" t="n"/>
      <c r="D2457" s="14">
        <f>IF(C2457="","",IFERROR(VLOOKUP(C2457,Listas!$A$6:$B$45,2,FALSE),"Conta não cadastrada"))</f>
        <v/>
      </c>
      <c r="E2457" s="15" t="n"/>
    </row>
    <row r="2458">
      <c r="A2458" s="13" t="n"/>
      <c r="B2458" s="14" t="n"/>
      <c r="C2458" s="14" t="n"/>
      <c r="D2458" s="14">
        <f>IF(C2458="","",IFERROR(VLOOKUP(C2458,Listas!$A$6:$B$45,2,FALSE),"Conta não cadastrada"))</f>
        <v/>
      </c>
      <c r="E2458" s="15" t="n"/>
    </row>
    <row r="2459">
      <c r="A2459" s="13" t="n"/>
      <c r="B2459" s="14" t="n"/>
      <c r="C2459" s="14" t="n"/>
      <c r="D2459" s="14">
        <f>IF(C2459="","",IFERROR(VLOOKUP(C2459,Listas!$A$6:$B$45,2,FALSE),"Conta não cadastrada"))</f>
        <v/>
      </c>
      <c r="E2459" s="15" t="n"/>
    </row>
    <row r="2460">
      <c r="A2460" s="13" t="n"/>
      <c r="B2460" s="14" t="n"/>
      <c r="C2460" s="14" t="n"/>
      <c r="D2460" s="14">
        <f>IF(C2460="","",IFERROR(VLOOKUP(C2460,Listas!$A$6:$B$45,2,FALSE),"Conta não cadastrada"))</f>
        <v/>
      </c>
      <c r="E2460" s="15" t="n"/>
    </row>
    <row r="2461">
      <c r="A2461" s="13" t="n"/>
      <c r="B2461" s="14" t="n"/>
      <c r="C2461" s="14" t="n"/>
      <c r="D2461" s="14">
        <f>IF(C2461="","",IFERROR(VLOOKUP(C2461,Listas!$A$6:$B$45,2,FALSE),"Conta não cadastrada"))</f>
        <v/>
      </c>
      <c r="E2461" s="15" t="n"/>
    </row>
    <row r="2462">
      <c r="A2462" s="13" t="n"/>
      <c r="B2462" s="14" t="n"/>
      <c r="C2462" s="14" t="n"/>
      <c r="D2462" s="14">
        <f>IF(C2462="","",IFERROR(VLOOKUP(C2462,Listas!$A$6:$B$45,2,FALSE),"Conta não cadastrada"))</f>
        <v/>
      </c>
      <c r="E2462" s="15" t="n"/>
    </row>
    <row r="2463">
      <c r="A2463" s="13" t="n"/>
      <c r="B2463" s="14" t="n"/>
      <c r="C2463" s="14" t="n"/>
      <c r="D2463" s="14">
        <f>IF(C2463="","",IFERROR(VLOOKUP(C2463,Listas!$A$6:$B$45,2,FALSE),"Conta não cadastrada"))</f>
        <v/>
      </c>
      <c r="E2463" s="15" t="n"/>
    </row>
    <row r="2464">
      <c r="A2464" s="13" t="n"/>
      <c r="B2464" s="14" t="n"/>
      <c r="C2464" s="14" t="n"/>
      <c r="D2464" s="14">
        <f>IF(C2464="","",IFERROR(VLOOKUP(C2464,Listas!$A$6:$B$45,2,FALSE),"Conta não cadastrada"))</f>
        <v/>
      </c>
      <c r="E2464" s="15" t="n"/>
    </row>
    <row r="2465">
      <c r="A2465" s="13" t="n"/>
      <c r="B2465" s="14" t="n"/>
      <c r="C2465" s="14" t="n"/>
      <c r="D2465" s="14">
        <f>IF(C2465="","",IFERROR(VLOOKUP(C2465,Listas!$A$6:$B$45,2,FALSE),"Conta não cadastrada"))</f>
        <v/>
      </c>
      <c r="E2465" s="15" t="n"/>
    </row>
    <row r="2466">
      <c r="A2466" s="13" t="n"/>
      <c r="B2466" s="14" t="n"/>
      <c r="C2466" s="14" t="n"/>
      <c r="D2466" s="14">
        <f>IF(C2466="","",IFERROR(VLOOKUP(C2466,Listas!$A$6:$B$45,2,FALSE),"Conta não cadastrada"))</f>
        <v/>
      </c>
      <c r="E2466" s="15" t="n"/>
    </row>
    <row r="2467">
      <c r="A2467" s="13" t="n"/>
      <c r="B2467" s="14" t="n"/>
      <c r="C2467" s="14" t="n"/>
      <c r="D2467" s="14">
        <f>IF(C2467="","",IFERROR(VLOOKUP(C2467,Listas!$A$6:$B$45,2,FALSE),"Conta não cadastrada"))</f>
        <v/>
      </c>
      <c r="E2467" s="15" t="n"/>
    </row>
    <row r="2468">
      <c r="A2468" s="13" t="n"/>
      <c r="B2468" s="14" t="n"/>
      <c r="C2468" s="14" t="n"/>
      <c r="D2468" s="14">
        <f>IF(C2468="","",IFERROR(VLOOKUP(C2468,Listas!$A$6:$B$45,2,FALSE),"Conta não cadastrada"))</f>
        <v/>
      </c>
      <c r="E2468" s="15" t="n"/>
    </row>
    <row r="2469">
      <c r="A2469" s="13" t="n"/>
      <c r="B2469" s="14" t="n"/>
      <c r="C2469" s="14" t="n"/>
      <c r="D2469" s="14">
        <f>IF(C2469="","",IFERROR(VLOOKUP(C2469,Listas!$A$6:$B$45,2,FALSE),"Conta não cadastrada"))</f>
        <v/>
      </c>
      <c r="E2469" s="15" t="n"/>
    </row>
    <row r="2470">
      <c r="A2470" s="13" t="n"/>
      <c r="B2470" s="14" t="n"/>
      <c r="C2470" s="14" t="n"/>
      <c r="D2470" s="14">
        <f>IF(C2470="","",IFERROR(VLOOKUP(C2470,Listas!$A$6:$B$45,2,FALSE),"Conta não cadastrada"))</f>
        <v/>
      </c>
      <c r="E2470" s="15" t="n"/>
    </row>
    <row r="2471">
      <c r="A2471" s="13" t="n"/>
      <c r="B2471" s="14" t="n"/>
      <c r="C2471" s="14" t="n"/>
      <c r="D2471" s="14">
        <f>IF(C2471="","",IFERROR(VLOOKUP(C2471,Listas!$A$6:$B$45,2,FALSE),"Conta não cadastrada"))</f>
        <v/>
      </c>
      <c r="E2471" s="15" t="n"/>
    </row>
    <row r="2472">
      <c r="A2472" s="13" t="n"/>
      <c r="B2472" s="14" t="n"/>
      <c r="C2472" s="14" t="n"/>
      <c r="D2472" s="14">
        <f>IF(C2472="","",IFERROR(VLOOKUP(C2472,Listas!$A$6:$B$45,2,FALSE),"Conta não cadastrada"))</f>
        <v/>
      </c>
      <c r="E2472" s="15" t="n"/>
    </row>
    <row r="2473">
      <c r="A2473" s="13" t="n"/>
      <c r="B2473" s="14" t="n"/>
      <c r="C2473" s="14" t="n"/>
      <c r="D2473" s="14">
        <f>IF(C2473="","",IFERROR(VLOOKUP(C2473,Listas!$A$6:$B$45,2,FALSE),"Conta não cadastrada"))</f>
        <v/>
      </c>
      <c r="E2473" s="15" t="n"/>
    </row>
    <row r="2474">
      <c r="A2474" s="13" t="n"/>
      <c r="B2474" s="14" t="n"/>
      <c r="C2474" s="14" t="n"/>
      <c r="D2474" s="14">
        <f>IF(C2474="","",IFERROR(VLOOKUP(C2474,Listas!$A$6:$B$45,2,FALSE),"Conta não cadastrada"))</f>
        <v/>
      </c>
      <c r="E2474" s="15" t="n"/>
    </row>
    <row r="2475">
      <c r="A2475" s="13" t="n"/>
      <c r="B2475" s="14" t="n"/>
      <c r="C2475" s="14" t="n"/>
      <c r="D2475" s="14">
        <f>IF(C2475="","",IFERROR(VLOOKUP(C2475,Listas!$A$6:$B$45,2,FALSE),"Conta não cadastrada"))</f>
        <v/>
      </c>
      <c r="E2475" s="15" t="n"/>
    </row>
    <row r="2476">
      <c r="A2476" s="13" t="n"/>
      <c r="B2476" s="14" t="n"/>
      <c r="C2476" s="14" t="n"/>
      <c r="D2476" s="14">
        <f>IF(C2476="","",IFERROR(VLOOKUP(C2476,Listas!$A$6:$B$45,2,FALSE),"Conta não cadastrada"))</f>
        <v/>
      </c>
      <c r="E2476" s="15" t="n"/>
    </row>
    <row r="2477">
      <c r="A2477" s="13" t="n"/>
      <c r="B2477" s="14" t="n"/>
      <c r="C2477" s="14" t="n"/>
      <c r="D2477" s="14">
        <f>IF(C2477="","",IFERROR(VLOOKUP(C2477,Listas!$A$6:$B$45,2,FALSE),"Conta não cadastrada"))</f>
        <v/>
      </c>
      <c r="E2477" s="15" t="n"/>
    </row>
    <row r="2478">
      <c r="A2478" s="13" t="n"/>
      <c r="B2478" s="14" t="n"/>
      <c r="C2478" s="14" t="n"/>
      <c r="D2478" s="14">
        <f>IF(C2478="","",IFERROR(VLOOKUP(C2478,Listas!$A$6:$B$45,2,FALSE),"Conta não cadastrada"))</f>
        <v/>
      </c>
      <c r="E2478" s="15" t="n"/>
    </row>
    <row r="2479">
      <c r="A2479" s="13" t="n"/>
      <c r="B2479" s="14" t="n"/>
      <c r="C2479" s="14" t="n"/>
      <c r="D2479" s="14">
        <f>IF(C2479="","",IFERROR(VLOOKUP(C2479,Listas!$A$6:$B$45,2,FALSE),"Conta não cadastrada"))</f>
        <v/>
      </c>
      <c r="E2479" s="15" t="n"/>
    </row>
    <row r="2480">
      <c r="A2480" s="13" t="n"/>
      <c r="B2480" s="14" t="n"/>
      <c r="C2480" s="14" t="n"/>
      <c r="D2480" s="14">
        <f>IF(C2480="","",IFERROR(VLOOKUP(C2480,Listas!$A$6:$B$45,2,FALSE),"Conta não cadastrada"))</f>
        <v/>
      </c>
      <c r="E2480" s="15" t="n"/>
    </row>
    <row r="2481">
      <c r="A2481" s="13" t="n"/>
      <c r="B2481" s="14" t="n"/>
      <c r="C2481" s="14" t="n"/>
      <c r="D2481" s="14">
        <f>IF(C2481="","",IFERROR(VLOOKUP(C2481,Listas!$A$6:$B$45,2,FALSE),"Conta não cadastrada"))</f>
        <v/>
      </c>
      <c r="E2481" s="15" t="n"/>
    </row>
    <row r="2482">
      <c r="A2482" s="13" t="n"/>
      <c r="B2482" s="14" t="n"/>
      <c r="C2482" s="14" t="n"/>
      <c r="D2482" s="14">
        <f>IF(C2482="","",IFERROR(VLOOKUP(C2482,Listas!$A$6:$B$45,2,FALSE),"Conta não cadastrada"))</f>
        <v/>
      </c>
      <c r="E2482" s="15" t="n"/>
    </row>
    <row r="2483">
      <c r="A2483" s="13" t="n"/>
      <c r="B2483" s="14" t="n"/>
      <c r="C2483" s="14" t="n"/>
      <c r="D2483" s="14">
        <f>IF(C2483="","",IFERROR(VLOOKUP(C2483,Listas!$A$6:$B$45,2,FALSE),"Conta não cadastrada"))</f>
        <v/>
      </c>
      <c r="E2483" s="15" t="n"/>
    </row>
    <row r="2484">
      <c r="A2484" s="13" t="n"/>
      <c r="B2484" s="14" t="n"/>
      <c r="C2484" s="14" t="n"/>
      <c r="D2484" s="14">
        <f>IF(C2484="","",IFERROR(VLOOKUP(C2484,Listas!$A$6:$B$45,2,FALSE),"Conta não cadastrada"))</f>
        <v/>
      </c>
      <c r="E2484" s="15" t="n"/>
    </row>
    <row r="2485">
      <c r="A2485" s="13" t="n"/>
      <c r="B2485" s="14" t="n"/>
      <c r="C2485" s="14" t="n"/>
      <c r="D2485" s="14">
        <f>IF(C2485="","",IFERROR(VLOOKUP(C2485,Listas!$A$6:$B$45,2,FALSE),"Conta não cadastrada"))</f>
        <v/>
      </c>
      <c r="E2485" s="15" t="n"/>
    </row>
    <row r="2486">
      <c r="A2486" s="13" t="n"/>
      <c r="B2486" s="14" t="n"/>
      <c r="C2486" s="14" t="n"/>
      <c r="D2486" s="14">
        <f>IF(C2486="","",IFERROR(VLOOKUP(C2486,Listas!$A$6:$B$45,2,FALSE),"Conta não cadastrada"))</f>
        <v/>
      </c>
      <c r="E2486" s="15" t="n"/>
    </row>
    <row r="2487">
      <c r="A2487" s="13" t="n"/>
      <c r="B2487" s="14" t="n"/>
      <c r="C2487" s="14" t="n"/>
      <c r="D2487" s="14">
        <f>IF(C2487="","",IFERROR(VLOOKUP(C2487,Listas!$A$6:$B$45,2,FALSE),"Conta não cadastrada"))</f>
        <v/>
      </c>
      <c r="E2487" s="15" t="n"/>
    </row>
    <row r="2488">
      <c r="A2488" s="13" t="n"/>
      <c r="B2488" s="14" t="n"/>
      <c r="C2488" s="14" t="n"/>
      <c r="D2488" s="14">
        <f>IF(C2488="","",IFERROR(VLOOKUP(C2488,Listas!$A$6:$B$45,2,FALSE),"Conta não cadastrada"))</f>
        <v/>
      </c>
      <c r="E2488" s="15" t="n"/>
    </row>
    <row r="2489">
      <c r="A2489" s="13" t="n"/>
      <c r="B2489" s="14" t="n"/>
      <c r="C2489" s="14" t="n"/>
      <c r="D2489" s="14">
        <f>IF(C2489="","",IFERROR(VLOOKUP(C2489,Listas!$A$6:$B$45,2,FALSE),"Conta não cadastrada"))</f>
        <v/>
      </c>
      <c r="E2489" s="15" t="n"/>
    </row>
    <row r="2490">
      <c r="A2490" s="13" t="n"/>
      <c r="B2490" s="14" t="n"/>
      <c r="C2490" s="14" t="n"/>
      <c r="D2490" s="14">
        <f>IF(C2490="","",IFERROR(VLOOKUP(C2490,Listas!$A$6:$B$45,2,FALSE),"Conta não cadastrada"))</f>
        <v/>
      </c>
      <c r="E2490" s="15" t="n"/>
    </row>
    <row r="2491">
      <c r="A2491" s="13" t="n"/>
      <c r="B2491" s="14" t="n"/>
      <c r="C2491" s="14" t="n"/>
      <c r="D2491" s="14">
        <f>IF(C2491="","",IFERROR(VLOOKUP(C2491,Listas!$A$6:$B$45,2,FALSE),"Conta não cadastrada"))</f>
        <v/>
      </c>
      <c r="E2491" s="15" t="n"/>
    </row>
    <row r="2492">
      <c r="A2492" s="13" t="n"/>
      <c r="B2492" s="14" t="n"/>
      <c r="C2492" s="14" t="n"/>
      <c r="D2492" s="14">
        <f>IF(C2492="","",IFERROR(VLOOKUP(C2492,Listas!$A$6:$B$45,2,FALSE),"Conta não cadastrada"))</f>
        <v/>
      </c>
      <c r="E2492" s="15" t="n"/>
    </row>
    <row r="2493">
      <c r="A2493" s="13" t="n"/>
      <c r="B2493" s="14" t="n"/>
      <c r="C2493" s="14" t="n"/>
      <c r="D2493" s="14">
        <f>IF(C2493="","",IFERROR(VLOOKUP(C2493,Listas!$A$6:$B$45,2,FALSE),"Conta não cadastrada"))</f>
        <v/>
      </c>
      <c r="E2493" s="15" t="n"/>
    </row>
    <row r="2494">
      <c r="A2494" s="13" t="n"/>
      <c r="B2494" s="14" t="n"/>
      <c r="C2494" s="14" t="n"/>
      <c r="D2494" s="14">
        <f>IF(C2494="","",IFERROR(VLOOKUP(C2494,Listas!$A$6:$B$45,2,FALSE),"Conta não cadastrada"))</f>
        <v/>
      </c>
      <c r="E2494" s="15" t="n"/>
    </row>
    <row r="2495">
      <c r="A2495" s="13" t="n"/>
      <c r="B2495" s="14" t="n"/>
      <c r="C2495" s="14" t="n"/>
      <c r="D2495" s="14">
        <f>IF(C2495="","",IFERROR(VLOOKUP(C2495,Listas!$A$6:$B$45,2,FALSE),"Conta não cadastrada"))</f>
        <v/>
      </c>
      <c r="E2495" s="15" t="n"/>
    </row>
    <row r="2496">
      <c r="A2496" s="13" t="n"/>
      <c r="B2496" s="14" t="n"/>
      <c r="C2496" s="14" t="n"/>
      <c r="D2496" s="14">
        <f>IF(C2496="","",IFERROR(VLOOKUP(C2496,Listas!$A$6:$B$45,2,FALSE),"Conta não cadastrada"))</f>
        <v/>
      </c>
      <c r="E2496" s="15" t="n"/>
    </row>
    <row r="2497">
      <c r="A2497" s="13" t="n"/>
      <c r="B2497" s="14" t="n"/>
      <c r="C2497" s="14" t="n"/>
      <c r="D2497" s="14">
        <f>IF(C2497="","",IFERROR(VLOOKUP(C2497,Listas!$A$6:$B$45,2,FALSE),"Conta não cadastrada"))</f>
        <v/>
      </c>
      <c r="E2497" s="15" t="n"/>
    </row>
    <row r="2498">
      <c r="A2498" s="13" t="n"/>
      <c r="B2498" s="14" t="n"/>
      <c r="C2498" s="14" t="n"/>
      <c r="D2498" s="14">
        <f>IF(C2498="","",IFERROR(VLOOKUP(C2498,Listas!$A$6:$B$45,2,FALSE),"Conta não cadastrada"))</f>
        <v/>
      </c>
      <c r="E2498" s="15" t="n"/>
    </row>
    <row r="2499">
      <c r="A2499" s="13" t="n"/>
      <c r="B2499" s="14" t="n"/>
      <c r="C2499" s="14" t="n"/>
      <c r="D2499" s="14">
        <f>IF(C2499="","",IFERROR(VLOOKUP(C2499,Listas!$A$6:$B$45,2,FALSE),"Conta não cadastrada"))</f>
        <v/>
      </c>
      <c r="E2499" s="15" t="n"/>
    </row>
    <row r="2500">
      <c r="A2500" s="13" t="n"/>
      <c r="B2500" s="14" t="n"/>
      <c r="C2500" s="14" t="n"/>
      <c r="D2500" s="14">
        <f>IF(C2500="","",IFERROR(VLOOKUP(C2500,Listas!$A$6:$B$45,2,FALSE),"Conta não cadastrada"))</f>
        <v/>
      </c>
      <c r="E2500" s="15" t="n"/>
    </row>
    <row r="2501">
      <c r="A2501" s="13" t="n"/>
      <c r="B2501" s="14" t="n"/>
      <c r="C2501" s="14" t="n"/>
      <c r="D2501" s="14">
        <f>IF(C2501="","",IFERROR(VLOOKUP(C2501,Listas!$A$6:$B$45,2,FALSE),"Conta não cadastrada"))</f>
        <v/>
      </c>
      <c r="E2501" s="15" t="n"/>
    </row>
    <row r="2502">
      <c r="A2502" s="13" t="n"/>
      <c r="B2502" s="14" t="n"/>
      <c r="C2502" s="14" t="n"/>
      <c r="D2502" s="14">
        <f>IF(C2502="","",IFERROR(VLOOKUP(C2502,Listas!$A$6:$B$45,2,FALSE),"Conta não cadastrada"))</f>
        <v/>
      </c>
      <c r="E2502" s="15" t="n"/>
    </row>
    <row r="2503">
      <c r="A2503" s="13" t="n"/>
      <c r="B2503" s="14" t="n"/>
      <c r="C2503" s="14" t="n"/>
      <c r="D2503" s="14">
        <f>IF(C2503="","",IFERROR(VLOOKUP(C2503,Listas!$A$6:$B$45,2,FALSE),"Conta não cadastrada"))</f>
        <v/>
      </c>
      <c r="E2503" s="15" t="n"/>
    </row>
    <row r="2504">
      <c r="A2504" s="13" t="n"/>
      <c r="B2504" s="14" t="n"/>
      <c r="C2504" s="14" t="n"/>
      <c r="D2504" s="14">
        <f>IF(C2504="","",IFERROR(VLOOKUP(C2504,Listas!$A$6:$B$45,2,FALSE),"Conta não cadastrada"))</f>
        <v/>
      </c>
      <c r="E2504" s="15" t="n"/>
    </row>
    <row r="2505">
      <c r="A2505" s="13" t="n"/>
      <c r="B2505" s="14" t="n"/>
      <c r="C2505" s="14" t="n"/>
      <c r="D2505" s="14">
        <f>IF(C2505="","",IFERROR(VLOOKUP(C2505,Listas!$A$6:$B$45,2,FALSE),"Conta não cadastrada"))</f>
        <v/>
      </c>
      <c r="E2505" s="15" t="n"/>
    </row>
    <row r="2506">
      <c r="A2506" s="13" t="n"/>
      <c r="B2506" s="14" t="n"/>
      <c r="C2506" s="14" t="n"/>
      <c r="D2506" s="14">
        <f>IF(C2506="","",IFERROR(VLOOKUP(C2506,Listas!$A$6:$B$45,2,FALSE),"Conta não cadastrada"))</f>
        <v/>
      </c>
      <c r="E2506" s="15" t="n"/>
    </row>
    <row r="2507">
      <c r="A2507" s="13" t="n"/>
      <c r="B2507" s="14" t="n"/>
      <c r="C2507" s="14" t="n"/>
      <c r="D2507" s="14">
        <f>IF(C2507="","",IFERROR(VLOOKUP(C2507,Listas!$A$6:$B$45,2,FALSE),"Conta não cadastrada"))</f>
        <v/>
      </c>
      <c r="E2507" s="15" t="n"/>
    </row>
    <row r="2508">
      <c r="A2508" s="13" t="n"/>
      <c r="B2508" s="14" t="n"/>
      <c r="C2508" s="14" t="n"/>
      <c r="D2508" s="14">
        <f>IF(C2508="","",IFERROR(VLOOKUP(C2508,Listas!$A$6:$B$45,2,FALSE),"Conta não cadastrada"))</f>
        <v/>
      </c>
      <c r="E2508" s="15" t="n"/>
    </row>
    <row r="2509">
      <c r="A2509" s="13" t="n"/>
      <c r="B2509" s="14" t="n"/>
      <c r="C2509" s="14" t="n"/>
      <c r="D2509" s="14">
        <f>IF(C2509="","",IFERROR(VLOOKUP(C2509,Listas!$A$6:$B$45,2,FALSE),"Conta não cadastrada"))</f>
        <v/>
      </c>
      <c r="E2509" s="15" t="n"/>
    </row>
    <row r="2510">
      <c r="A2510" s="13" t="n"/>
      <c r="B2510" s="14" t="n"/>
      <c r="C2510" s="14" t="n"/>
      <c r="D2510" s="14">
        <f>IF(C2510="","",IFERROR(VLOOKUP(C2510,Listas!$A$6:$B$45,2,FALSE),"Conta não cadastrada"))</f>
        <v/>
      </c>
      <c r="E2510" s="15" t="n"/>
    </row>
    <row r="2511">
      <c r="A2511" s="13" t="n"/>
      <c r="B2511" s="14" t="n"/>
      <c r="C2511" s="14" t="n"/>
      <c r="D2511" s="14">
        <f>IF(C2511="","",IFERROR(VLOOKUP(C2511,Listas!$A$6:$B$45,2,FALSE),"Conta não cadastrada"))</f>
        <v/>
      </c>
      <c r="E2511" s="15" t="n"/>
    </row>
    <row r="2512">
      <c r="A2512" s="13" t="n"/>
      <c r="B2512" s="14" t="n"/>
      <c r="C2512" s="14" t="n"/>
      <c r="D2512" s="14">
        <f>IF(C2512="","",IFERROR(VLOOKUP(C2512,Listas!$A$6:$B$45,2,FALSE),"Conta não cadastrada"))</f>
        <v/>
      </c>
      <c r="E2512" s="15" t="n"/>
    </row>
    <row r="2513">
      <c r="A2513" s="13" t="n"/>
      <c r="B2513" s="14" t="n"/>
      <c r="C2513" s="14" t="n"/>
      <c r="D2513" s="14">
        <f>IF(C2513="","",IFERROR(VLOOKUP(C2513,Listas!$A$6:$B$45,2,FALSE),"Conta não cadastrada"))</f>
        <v/>
      </c>
      <c r="E2513" s="15" t="n"/>
    </row>
    <row r="2514">
      <c r="A2514" s="13" t="n"/>
      <c r="B2514" s="14" t="n"/>
      <c r="C2514" s="14" t="n"/>
      <c r="D2514" s="14">
        <f>IF(C2514="","",IFERROR(VLOOKUP(C2514,Listas!$A$6:$B$45,2,FALSE),"Conta não cadastrada"))</f>
        <v/>
      </c>
      <c r="E2514" s="15" t="n"/>
    </row>
    <row r="2515">
      <c r="A2515" s="13" t="n"/>
      <c r="B2515" s="14" t="n"/>
      <c r="C2515" s="14" t="n"/>
      <c r="D2515" s="14">
        <f>IF(C2515="","",IFERROR(VLOOKUP(C2515,Listas!$A$6:$B$45,2,FALSE),"Conta não cadastrada"))</f>
        <v/>
      </c>
      <c r="E2515" s="15" t="n"/>
    </row>
    <row r="2516">
      <c r="A2516" s="13" t="n"/>
      <c r="B2516" s="14" t="n"/>
      <c r="C2516" s="14" t="n"/>
      <c r="D2516" s="14">
        <f>IF(C2516="","",IFERROR(VLOOKUP(C2516,Listas!$A$6:$B$45,2,FALSE),"Conta não cadastrada"))</f>
        <v/>
      </c>
      <c r="E2516" s="15" t="n"/>
    </row>
    <row r="2517">
      <c r="A2517" s="13" t="n"/>
      <c r="B2517" s="14" t="n"/>
      <c r="C2517" s="14" t="n"/>
      <c r="D2517" s="14">
        <f>IF(C2517="","",IFERROR(VLOOKUP(C2517,Listas!$A$6:$B$45,2,FALSE),"Conta não cadastrada"))</f>
        <v/>
      </c>
      <c r="E2517" s="15" t="n"/>
    </row>
    <row r="2518">
      <c r="A2518" s="13" t="n"/>
      <c r="B2518" s="14" t="n"/>
      <c r="C2518" s="14" t="n"/>
      <c r="D2518" s="14">
        <f>IF(C2518="","",IFERROR(VLOOKUP(C2518,Listas!$A$6:$B$45,2,FALSE),"Conta não cadastrada"))</f>
        <v/>
      </c>
      <c r="E2518" s="15" t="n"/>
    </row>
    <row r="2519">
      <c r="A2519" s="13" t="n"/>
      <c r="B2519" s="14" t="n"/>
      <c r="C2519" s="14" t="n"/>
      <c r="D2519" s="14">
        <f>IF(C2519="","",IFERROR(VLOOKUP(C2519,Listas!$A$6:$B$45,2,FALSE),"Conta não cadastrada"))</f>
        <v/>
      </c>
      <c r="E2519" s="15" t="n"/>
    </row>
    <row r="2520">
      <c r="A2520" s="13" t="n"/>
      <c r="B2520" s="14" t="n"/>
      <c r="C2520" s="14" t="n"/>
      <c r="D2520" s="14">
        <f>IF(C2520="","",IFERROR(VLOOKUP(C2520,Listas!$A$6:$B$45,2,FALSE),"Conta não cadastrada"))</f>
        <v/>
      </c>
      <c r="E2520" s="15" t="n"/>
    </row>
    <row r="2521">
      <c r="A2521" s="13" t="n"/>
      <c r="B2521" s="14" t="n"/>
      <c r="C2521" s="14" t="n"/>
      <c r="D2521" s="14">
        <f>IF(C2521="","",IFERROR(VLOOKUP(C2521,Listas!$A$6:$B$45,2,FALSE),"Conta não cadastrada"))</f>
        <v/>
      </c>
      <c r="E2521" s="15" t="n"/>
    </row>
    <row r="2522">
      <c r="A2522" s="13" t="n"/>
      <c r="B2522" s="14" t="n"/>
      <c r="C2522" s="14" t="n"/>
      <c r="D2522" s="14">
        <f>IF(C2522="","",IFERROR(VLOOKUP(C2522,Listas!$A$6:$B$45,2,FALSE),"Conta não cadastrada"))</f>
        <v/>
      </c>
      <c r="E2522" s="15" t="n"/>
    </row>
    <row r="2523">
      <c r="A2523" s="13" t="n"/>
      <c r="B2523" s="14" t="n"/>
      <c r="C2523" s="14" t="n"/>
      <c r="D2523" s="14">
        <f>IF(C2523="","",IFERROR(VLOOKUP(C2523,Listas!$A$6:$B$45,2,FALSE),"Conta não cadastrada"))</f>
        <v/>
      </c>
      <c r="E2523" s="15" t="n"/>
    </row>
    <row r="2524">
      <c r="A2524" s="13" t="n"/>
      <c r="B2524" s="14" t="n"/>
      <c r="C2524" s="14" t="n"/>
      <c r="D2524" s="14">
        <f>IF(C2524="","",IFERROR(VLOOKUP(C2524,Listas!$A$6:$B$45,2,FALSE),"Conta não cadastrada"))</f>
        <v/>
      </c>
      <c r="E2524" s="15" t="n"/>
    </row>
    <row r="2525">
      <c r="A2525" s="13" t="n"/>
      <c r="B2525" s="14" t="n"/>
      <c r="C2525" s="14" t="n"/>
      <c r="D2525" s="14">
        <f>IF(C2525="","",IFERROR(VLOOKUP(C2525,Listas!$A$6:$B$45,2,FALSE),"Conta não cadastrada"))</f>
        <v/>
      </c>
      <c r="E2525" s="15" t="n"/>
    </row>
    <row r="2526">
      <c r="A2526" s="13" t="n"/>
      <c r="B2526" s="14" t="n"/>
      <c r="C2526" s="14" t="n"/>
      <c r="D2526" s="14">
        <f>IF(C2526="","",IFERROR(VLOOKUP(C2526,Listas!$A$6:$B$45,2,FALSE),"Conta não cadastrada"))</f>
        <v/>
      </c>
      <c r="E2526" s="15" t="n"/>
    </row>
    <row r="2527">
      <c r="A2527" s="13" t="n"/>
      <c r="B2527" s="14" t="n"/>
      <c r="C2527" s="14" t="n"/>
      <c r="D2527" s="14">
        <f>IF(C2527="","",IFERROR(VLOOKUP(C2527,Listas!$A$6:$B$45,2,FALSE),"Conta não cadastrada"))</f>
        <v/>
      </c>
      <c r="E2527" s="15" t="n"/>
    </row>
    <row r="2528">
      <c r="A2528" s="13" t="n"/>
      <c r="B2528" s="14" t="n"/>
      <c r="C2528" s="14" t="n"/>
      <c r="D2528" s="14">
        <f>IF(C2528="","",IFERROR(VLOOKUP(C2528,Listas!$A$6:$B$45,2,FALSE),"Conta não cadastrada"))</f>
        <v/>
      </c>
      <c r="E2528" s="15" t="n"/>
    </row>
    <row r="2529">
      <c r="A2529" s="13" t="n"/>
      <c r="B2529" s="14" t="n"/>
      <c r="C2529" s="14" t="n"/>
      <c r="D2529" s="14">
        <f>IF(C2529="","",IFERROR(VLOOKUP(C2529,Listas!$A$6:$B$45,2,FALSE),"Conta não cadastrada"))</f>
        <v/>
      </c>
      <c r="E2529" s="15" t="n"/>
    </row>
    <row r="2530">
      <c r="A2530" s="13" t="n"/>
      <c r="B2530" s="14" t="n"/>
      <c r="C2530" s="14" t="n"/>
      <c r="D2530" s="14">
        <f>IF(C2530="","",IFERROR(VLOOKUP(C2530,Listas!$A$6:$B$45,2,FALSE),"Conta não cadastrada"))</f>
        <v/>
      </c>
      <c r="E2530" s="15" t="n"/>
    </row>
    <row r="2531">
      <c r="A2531" s="13" t="n"/>
      <c r="B2531" s="14" t="n"/>
      <c r="C2531" s="14" t="n"/>
      <c r="D2531" s="14">
        <f>IF(C2531="","",IFERROR(VLOOKUP(C2531,Listas!$A$6:$B$45,2,FALSE),"Conta não cadastrada"))</f>
        <v/>
      </c>
      <c r="E2531" s="15" t="n"/>
    </row>
    <row r="2532">
      <c r="A2532" s="13" t="n"/>
      <c r="B2532" s="14" t="n"/>
      <c r="C2532" s="14" t="n"/>
      <c r="D2532" s="14">
        <f>IF(C2532="","",IFERROR(VLOOKUP(C2532,Listas!$A$6:$B$45,2,FALSE),"Conta não cadastrada"))</f>
        <v/>
      </c>
      <c r="E2532" s="15" t="n"/>
    </row>
    <row r="2533">
      <c r="A2533" s="13" t="n"/>
      <c r="B2533" s="14" t="n"/>
      <c r="C2533" s="14" t="n"/>
      <c r="D2533" s="14">
        <f>IF(C2533="","",IFERROR(VLOOKUP(C2533,Listas!$A$6:$B$45,2,FALSE),"Conta não cadastrada"))</f>
        <v/>
      </c>
      <c r="E2533" s="15" t="n"/>
    </row>
    <row r="2534">
      <c r="A2534" s="13" t="n"/>
      <c r="B2534" s="14" t="n"/>
      <c r="C2534" s="14" t="n"/>
      <c r="D2534" s="14">
        <f>IF(C2534="","",IFERROR(VLOOKUP(C2534,Listas!$A$6:$B$45,2,FALSE),"Conta não cadastrada"))</f>
        <v/>
      </c>
      <c r="E2534" s="15" t="n"/>
    </row>
    <row r="2535">
      <c r="A2535" s="13" t="n"/>
      <c r="B2535" s="14" t="n"/>
      <c r="C2535" s="14" t="n"/>
      <c r="D2535" s="14">
        <f>IF(C2535="","",IFERROR(VLOOKUP(C2535,Listas!$A$6:$B$45,2,FALSE),"Conta não cadastrada"))</f>
        <v/>
      </c>
      <c r="E2535" s="15" t="n"/>
    </row>
    <row r="2536">
      <c r="A2536" s="13" t="n"/>
      <c r="B2536" s="14" t="n"/>
      <c r="C2536" s="14" t="n"/>
      <c r="D2536" s="14">
        <f>IF(C2536="","",IFERROR(VLOOKUP(C2536,Listas!$A$6:$B$45,2,FALSE),"Conta não cadastrada"))</f>
        <v/>
      </c>
      <c r="E2536" s="15" t="n"/>
    </row>
    <row r="2537">
      <c r="A2537" s="13" t="n"/>
      <c r="B2537" s="14" t="n"/>
      <c r="C2537" s="14" t="n"/>
      <c r="D2537" s="14">
        <f>IF(C2537="","",IFERROR(VLOOKUP(C2537,Listas!$A$6:$B$45,2,FALSE),"Conta não cadastrada"))</f>
        <v/>
      </c>
      <c r="E2537" s="15" t="n"/>
    </row>
    <row r="2538">
      <c r="A2538" s="13" t="n"/>
      <c r="B2538" s="14" t="n"/>
      <c r="C2538" s="14" t="n"/>
      <c r="D2538" s="14">
        <f>IF(C2538="","",IFERROR(VLOOKUP(C2538,Listas!$A$6:$B$45,2,FALSE),"Conta não cadastrada"))</f>
        <v/>
      </c>
      <c r="E2538" s="15" t="n"/>
    </row>
    <row r="2539">
      <c r="A2539" s="13" t="n"/>
      <c r="B2539" s="14" t="n"/>
      <c r="C2539" s="14" t="n"/>
      <c r="D2539" s="14">
        <f>IF(C2539="","",IFERROR(VLOOKUP(C2539,Listas!$A$6:$B$45,2,FALSE),"Conta não cadastrada"))</f>
        <v/>
      </c>
      <c r="E2539" s="15" t="n"/>
    </row>
    <row r="2540">
      <c r="A2540" s="13" t="n"/>
      <c r="B2540" s="14" t="n"/>
      <c r="C2540" s="14" t="n"/>
      <c r="D2540" s="14">
        <f>IF(C2540="","",IFERROR(VLOOKUP(C2540,Listas!$A$6:$B$45,2,FALSE),"Conta não cadastrada"))</f>
        <v/>
      </c>
      <c r="E2540" s="15" t="n"/>
    </row>
    <row r="2541">
      <c r="A2541" s="13" t="n"/>
      <c r="B2541" s="14" t="n"/>
      <c r="C2541" s="14" t="n"/>
      <c r="D2541" s="14">
        <f>IF(C2541="","",IFERROR(VLOOKUP(C2541,Listas!$A$6:$B$45,2,FALSE),"Conta não cadastrada"))</f>
        <v/>
      </c>
      <c r="E2541" s="15" t="n"/>
    </row>
    <row r="2542">
      <c r="A2542" s="13" t="n"/>
      <c r="B2542" s="14" t="n"/>
      <c r="C2542" s="14" t="n"/>
      <c r="D2542" s="14">
        <f>IF(C2542="","",IFERROR(VLOOKUP(C2542,Listas!$A$6:$B$45,2,FALSE),"Conta não cadastrada"))</f>
        <v/>
      </c>
      <c r="E2542" s="15" t="n"/>
    </row>
    <row r="2543">
      <c r="A2543" s="13" t="n"/>
      <c r="B2543" s="14" t="n"/>
      <c r="C2543" s="14" t="n"/>
      <c r="D2543" s="14">
        <f>IF(C2543="","",IFERROR(VLOOKUP(C2543,Listas!$A$6:$B$45,2,FALSE),"Conta não cadastrada"))</f>
        <v/>
      </c>
      <c r="E2543" s="15" t="n"/>
    </row>
    <row r="2544">
      <c r="A2544" s="13" t="n"/>
      <c r="B2544" s="14" t="n"/>
      <c r="C2544" s="14" t="n"/>
      <c r="D2544" s="14">
        <f>IF(C2544="","",IFERROR(VLOOKUP(C2544,Listas!$A$6:$B$45,2,FALSE),"Conta não cadastrada"))</f>
        <v/>
      </c>
      <c r="E2544" s="15" t="n"/>
    </row>
    <row r="2545">
      <c r="A2545" s="13" t="n"/>
      <c r="B2545" s="14" t="n"/>
      <c r="C2545" s="14" t="n"/>
      <c r="D2545" s="14">
        <f>IF(C2545="","",IFERROR(VLOOKUP(C2545,Listas!$A$6:$B$45,2,FALSE),"Conta não cadastrada"))</f>
        <v/>
      </c>
      <c r="E2545" s="15" t="n"/>
    </row>
    <row r="2546">
      <c r="A2546" s="13" t="n"/>
      <c r="B2546" s="14" t="n"/>
      <c r="C2546" s="14" t="n"/>
      <c r="D2546" s="14">
        <f>IF(C2546="","",IFERROR(VLOOKUP(C2546,Listas!$A$6:$B$45,2,FALSE),"Conta não cadastrada"))</f>
        <v/>
      </c>
      <c r="E2546" s="15" t="n"/>
    </row>
    <row r="2547">
      <c r="A2547" s="13" t="n"/>
      <c r="B2547" s="14" t="n"/>
      <c r="C2547" s="14" t="n"/>
      <c r="D2547" s="14">
        <f>IF(C2547="","",IFERROR(VLOOKUP(C2547,Listas!$A$6:$B$45,2,FALSE),"Conta não cadastrada"))</f>
        <v/>
      </c>
      <c r="E2547" s="15" t="n"/>
    </row>
    <row r="2548">
      <c r="A2548" s="13" t="n"/>
      <c r="B2548" s="14" t="n"/>
      <c r="C2548" s="14" t="n"/>
      <c r="D2548" s="14">
        <f>IF(C2548="","",IFERROR(VLOOKUP(C2548,Listas!$A$6:$B$45,2,FALSE),"Conta não cadastrada"))</f>
        <v/>
      </c>
      <c r="E2548" s="15" t="n"/>
    </row>
    <row r="2549">
      <c r="A2549" s="13" t="n"/>
      <c r="B2549" s="14" t="n"/>
      <c r="C2549" s="14" t="n"/>
      <c r="D2549" s="14">
        <f>IF(C2549="","",IFERROR(VLOOKUP(C2549,Listas!$A$6:$B$45,2,FALSE),"Conta não cadastrada"))</f>
        <v/>
      </c>
      <c r="E2549" s="15" t="n"/>
    </row>
    <row r="2550">
      <c r="A2550" s="13" t="n"/>
      <c r="B2550" s="14" t="n"/>
      <c r="C2550" s="14" t="n"/>
      <c r="D2550" s="14">
        <f>IF(C2550="","",IFERROR(VLOOKUP(C2550,Listas!$A$6:$B$45,2,FALSE),"Conta não cadastrada"))</f>
        <v/>
      </c>
      <c r="E2550" s="15" t="n"/>
    </row>
    <row r="2551">
      <c r="A2551" s="13" t="n"/>
      <c r="B2551" s="14" t="n"/>
      <c r="C2551" s="14" t="n"/>
      <c r="D2551" s="14">
        <f>IF(C2551="","",IFERROR(VLOOKUP(C2551,Listas!$A$6:$B$45,2,FALSE),"Conta não cadastrada"))</f>
        <v/>
      </c>
      <c r="E2551" s="15" t="n"/>
    </row>
    <row r="2552">
      <c r="A2552" s="13" t="n"/>
      <c r="B2552" s="14" t="n"/>
      <c r="C2552" s="14" t="n"/>
      <c r="D2552" s="14">
        <f>IF(C2552="","",IFERROR(VLOOKUP(C2552,Listas!$A$6:$B$45,2,FALSE),"Conta não cadastrada"))</f>
        <v/>
      </c>
      <c r="E2552" s="15" t="n"/>
    </row>
    <row r="2553">
      <c r="A2553" s="13" t="n"/>
      <c r="B2553" s="14" t="n"/>
      <c r="C2553" s="14" t="n"/>
      <c r="D2553" s="14">
        <f>IF(C2553="","",IFERROR(VLOOKUP(C2553,Listas!$A$6:$B$45,2,FALSE),"Conta não cadastrada"))</f>
        <v/>
      </c>
      <c r="E2553" s="15" t="n"/>
    </row>
    <row r="2554">
      <c r="A2554" s="13" t="n"/>
      <c r="B2554" s="14" t="n"/>
      <c r="C2554" s="14" t="n"/>
      <c r="D2554" s="14">
        <f>IF(C2554="","",IFERROR(VLOOKUP(C2554,Listas!$A$6:$B$45,2,FALSE),"Conta não cadastrada"))</f>
        <v/>
      </c>
      <c r="E2554" s="15" t="n"/>
    </row>
    <row r="2555">
      <c r="A2555" s="13" t="n"/>
      <c r="B2555" s="14" t="n"/>
      <c r="C2555" s="14" t="n"/>
      <c r="D2555" s="14">
        <f>IF(C2555="","",IFERROR(VLOOKUP(C2555,Listas!$A$6:$B$45,2,FALSE),"Conta não cadastrada"))</f>
        <v/>
      </c>
      <c r="E2555" s="15" t="n"/>
    </row>
    <row r="2556">
      <c r="A2556" s="13" t="n"/>
      <c r="B2556" s="14" t="n"/>
      <c r="C2556" s="14" t="n"/>
      <c r="D2556" s="14">
        <f>IF(C2556="","",IFERROR(VLOOKUP(C2556,Listas!$A$6:$B$45,2,FALSE),"Conta não cadastrada"))</f>
        <v/>
      </c>
      <c r="E2556" s="15" t="n"/>
    </row>
    <row r="2557">
      <c r="A2557" s="13" t="n"/>
      <c r="B2557" s="14" t="n"/>
      <c r="C2557" s="14" t="n"/>
      <c r="D2557" s="14">
        <f>IF(C2557="","",IFERROR(VLOOKUP(C2557,Listas!$A$6:$B$45,2,FALSE),"Conta não cadastrada"))</f>
        <v/>
      </c>
      <c r="E2557" s="15" t="n"/>
    </row>
    <row r="2558">
      <c r="A2558" s="13" t="n"/>
      <c r="B2558" s="14" t="n"/>
      <c r="C2558" s="14" t="n"/>
      <c r="D2558" s="14">
        <f>IF(C2558="","",IFERROR(VLOOKUP(C2558,Listas!$A$6:$B$45,2,FALSE),"Conta não cadastrada"))</f>
        <v/>
      </c>
      <c r="E2558" s="15" t="n"/>
    </row>
    <row r="2559">
      <c r="A2559" s="13" t="n"/>
      <c r="B2559" s="14" t="n"/>
      <c r="C2559" s="14" t="n"/>
      <c r="D2559" s="14">
        <f>IF(C2559="","",IFERROR(VLOOKUP(C2559,Listas!$A$6:$B$45,2,FALSE),"Conta não cadastrada"))</f>
        <v/>
      </c>
      <c r="E2559" s="15" t="n"/>
    </row>
    <row r="2560">
      <c r="A2560" s="13" t="n"/>
      <c r="B2560" s="14" t="n"/>
      <c r="C2560" s="14" t="n"/>
      <c r="D2560" s="14">
        <f>IF(C2560="","",IFERROR(VLOOKUP(C2560,Listas!$A$6:$B$45,2,FALSE),"Conta não cadastrada"))</f>
        <v/>
      </c>
      <c r="E2560" s="15" t="n"/>
    </row>
    <row r="2561">
      <c r="A2561" s="13" t="n"/>
      <c r="B2561" s="14" t="n"/>
      <c r="C2561" s="14" t="n"/>
      <c r="D2561" s="14">
        <f>IF(C2561="","",IFERROR(VLOOKUP(C2561,Listas!$A$6:$B$45,2,FALSE),"Conta não cadastrada"))</f>
        <v/>
      </c>
      <c r="E2561" s="15" t="n"/>
    </row>
    <row r="2562">
      <c r="A2562" s="13" t="n"/>
      <c r="B2562" s="14" t="n"/>
      <c r="C2562" s="14" t="n"/>
      <c r="D2562" s="14">
        <f>IF(C2562="","",IFERROR(VLOOKUP(C2562,Listas!$A$6:$B$45,2,FALSE),"Conta não cadastrada"))</f>
        <v/>
      </c>
      <c r="E2562" s="15" t="n"/>
    </row>
    <row r="2563">
      <c r="A2563" s="13" t="n"/>
      <c r="B2563" s="14" t="n"/>
      <c r="C2563" s="14" t="n"/>
      <c r="D2563" s="14">
        <f>IF(C2563="","",IFERROR(VLOOKUP(C2563,Listas!$A$6:$B$45,2,FALSE),"Conta não cadastrada"))</f>
        <v/>
      </c>
      <c r="E2563" s="15" t="n"/>
    </row>
    <row r="2564">
      <c r="A2564" s="13" t="n"/>
      <c r="B2564" s="14" t="n"/>
      <c r="C2564" s="14" t="n"/>
      <c r="D2564" s="14">
        <f>IF(C2564="","",IFERROR(VLOOKUP(C2564,Listas!$A$6:$B$45,2,FALSE),"Conta não cadastrada"))</f>
        <v/>
      </c>
      <c r="E2564" s="15" t="n"/>
    </row>
    <row r="2565">
      <c r="A2565" s="13" t="n"/>
      <c r="B2565" s="14" t="n"/>
      <c r="C2565" s="14" t="n"/>
      <c r="D2565" s="14">
        <f>IF(C2565="","",IFERROR(VLOOKUP(C2565,Listas!$A$6:$B$45,2,FALSE),"Conta não cadastrada"))</f>
        <v/>
      </c>
      <c r="E2565" s="15" t="n"/>
    </row>
    <row r="2566">
      <c r="A2566" s="13" t="n"/>
      <c r="B2566" s="14" t="n"/>
      <c r="C2566" s="14" t="n"/>
      <c r="D2566" s="14">
        <f>IF(C2566="","",IFERROR(VLOOKUP(C2566,Listas!$A$6:$B$45,2,FALSE),"Conta não cadastrada"))</f>
        <v/>
      </c>
      <c r="E2566" s="15" t="n"/>
    </row>
    <row r="2567">
      <c r="A2567" s="13" t="n"/>
      <c r="B2567" s="14" t="n"/>
      <c r="C2567" s="14" t="n"/>
      <c r="D2567" s="14">
        <f>IF(C2567="","",IFERROR(VLOOKUP(C2567,Listas!$A$6:$B$45,2,FALSE),"Conta não cadastrada"))</f>
        <v/>
      </c>
      <c r="E2567" s="15" t="n"/>
    </row>
    <row r="2568">
      <c r="A2568" s="13" t="n"/>
      <c r="B2568" s="14" t="n"/>
      <c r="C2568" s="14" t="n"/>
      <c r="D2568" s="14">
        <f>IF(C2568="","",IFERROR(VLOOKUP(C2568,Listas!$A$6:$B$45,2,FALSE),"Conta não cadastrada"))</f>
        <v/>
      </c>
      <c r="E2568" s="15" t="n"/>
    </row>
    <row r="2569">
      <c r="A2569" s="13" t="n"/>
      <c r="B2569" s="14" t="n"/>
      <c r="C2569" s="14" t="n"/>
      <c r="D2569" s="14">
        <f>IF(C2569="","",IFERROR(VLOOKUP(C2569,Listas!$A$6:$B$45,2,FALSE),"Conta não cadastrada"))</f>
        <v/>
      </c>
      <c r="E2569" s="15" t="n"/>
    </row>
    <row r="2570">
      <c r="A2570" s="13" t="n"/>
      <c r="B2570" s="14" t="n"/>
      <c r="C2570" s="14" t="n"/>
      <c r="D2570" s="14">
        <f>IF(C2570="","",IFERROR(VLOOKUP(C2570,Listas!$A$6:$B$45,2,FALSE),"Conta não cadastrada"))</f>
        <v/>
      </c>
      <c r="E2570" s="15" t="n"/>
    </row>
    <row r="2571">
      <c r="A2571" s="13" t="n"/>
      <c r="B2571" s="14" t="n"/>
      <c r="C2571" s="14" t="n"/>
      <c r="D2571" s="14">
        <f>IF(C2571="","",IFERROR(VLOOKUP(C2571,Listas!$A$6:$B$45,2,FALSE),"Conta não cadastrada"))</f>
        <v/>
      </c>
      <c r="E2571" s="15" t="n"/>
    </row>
    <row r="2572">
      <c r="A2572" s="13" t="n"/>
      <c r="B2572" s="14" t="n"/>
      <c r="C2572" s="14" t="n"/>
      <c r="D2572" s="14">
        <f>IF(C2572="","",IFERROR(VLOOKUP(C2572,Listas!$A$6:$B$45,2,FALSE),"Conta não cadastrada"))</f>
        <v/>
      </c>
      <c r="E2572" s="15" t="n"/>
    </row>
    <row r="2573">
      <c r="A2573" s="13" t="n"/>
      <c r="B2573" s="14" t="n"/>
      <c r="C2573" s="14" t="n"/>
      <c r="D2573" s="14">
        <f>IF(C2573="","",IFERROR(VLOOKUP(C2573,Listas!$A$6:$B$45,2,FALSE),"Conta não cadastrada"))</f>
        <v/>
      </c>
      <c r="E2573" s="15" t="n"/>
    </row>
    <row r="2574">
      <c r="A2574" s="13" t="n"/>
      <c r="B2574" s="14" t="n"/>
      <c r="C2574" s="14" t="n"/>
      <c r="D2574" s="14">
        <f>IF(C2574="","",IFERROR(VLOOKUP(C2574,Listas!$A$6:$B$45,2,FALSE),"Conta não cadastrada"))</f>
        <v/>
      </c>
      <c r="E2574" s="15" t="n"/>
    </row>
    <row r="2575">
      <c r="A2575" s="13" t="n"/>
      <c r="B2575" s="14" t="n"/>
      <c r="C2575" s="14" t="n"/>
      <c r="D2575" s="14">
        <f>IF(C2575="","",IFERROR(VLOOKUP(C2575,Listas!$A$6:$B$45,2,FALSE),"Conta não cadastrada"))</f>
        <v/>
      </c>
      <c r="E2575" s="15" t="n"/>
    </row>
    <row r="2576">
      <c r="A2576" s="13" t="n"/>
      <c r="B2576" s="14" t="n"/>
      <c r="C2576" s="14" t="n"/>
      <c r="D2576" s="14">
        <f>IF(C2576="","",IFERROR(VLOOKUP(C2576,Listas!$A$6:$B$45,2,FALSE),"Conta não cadastrada"))</f>
        <v/>
      </c>
      <c r="E2576" s="15" t="n"/>
    </row>
    <row r="2577">
      <c r="A2577" s="13" t="n"/>
      <c r="B2577" s="14" t="n"/>
      <c r="C2577" s="14" t="n"/>
      <c r="D2577" s="14">
        <f>IF(C2577="","",IFERROR(VLOOKUP(C2577,Listas!$A$6:$B$45,2,FALSE),"Conta não cadastrada"))</f>
        <v/>
      </c>
      <c r="E2577" s="15" t="n"/>
    </row>
    <row r="2578">
      <c r="A2578" s="13" t="n"/>
      <c r="B2578" s="14" t="n"/>
      <c r="C2578" s="14" t="n"/>
      <c r="D2578" s="14">
        <f>IF(C2578="","",IFERROR(VLOOKUP(C2578,Listas!$A$6:$B$45,2,FALSE),"Conta não cadastrada"))</f>
        <v/>
      </c>
      <c r="E2578" s="15" t="n"/>
    </row>
    <row r="2579">
      <c r="A2579" s="13" t="n"/>
      <c r="B2579" s="14" t="n"/>
      <c r="C2579" s="14" t="n"/>
      <c r="D2579" s="14">
        <f>IF(C2579="","",IFERROR(VLOOKUP(C2579,Listas!$A$6:$B$45,2,FALSE),"Conta não cadastrada"))</f>
        <v/>
      </c>
      <c r="E2579" s="15" t="n"/>
    </row>
    <row r="2580">
      <c r="A2580" s="13" t="n"/>
      <c r="B2580" s="14" t="n"/>
      <c r="C2580" s="14" t="n"/>
      <c r="D2580" s="14">
        <f>IF(C2580="","",IFERROR(VLOOKUP(C2580,Listas!$A$6:$B$45,2,FALSE),"Conta não cadastrada"))</f>
        <v/>
      </c>
      <c r="E2580" s="15" t="n"/>
    </row>
    <row r="2581">
      <c r="A2581" s="13" t="n"/>
      <c r="B2581" s="14" t="n"/>
      <c r="C2581" s="14" t="n"/>
      <c r="D2581" s="14">
        <f>IF(C2581="","",IFERROR(VLOOKUP(C2581,Listas!$A$6:$B$45,2,FALSE),"Conta não cadastrada"))</f>
        <v/>
      </c>
      <c r="E2581" s="15" t="n"/>
    </row>
    <row r="2582">
      <c r="A2582" s="13" t="n"/>
      <c r="B2582" s="14" t="n"/>
      <c r="C2582" s="14" t="n"/>
      <c r="D2582" s="14">
        <f>IF(C2582="","",IFERROR(VLOOKUP(C2582,Listas!$A$6:$B$45,2,FALSE),"Conta não cadastrada"))</f>
        <v/>
      </c>
      <c r="E2582" s="15" t="n"/>
    </row>
    <row r="2583">
      <c r="A2583" s="13" t="n"/>
      <c r="B2583" s="14" t="n"/>
      <c r="C2583" s="14" t="n"/>
      <c r="D2583" s="14">
        <f>IF(C2583="","",IFERROR(VLOOKUP(C2583,Listas!$A$6:$B$45,2,FALSE),"Conta não cadastrada"))</f>
        <v/>
      </c>
      <c r="E2583" s="15" t="n"/>
    </row>
    <row r="2584">
      <c r="A2584" s="13" t="n"/>
      <c r="B2584" s="14" t="n"/>
      <c r="C2584" s="14" t="n"/>
      <c r="D2584" s="14">
        <f>IF(C2584="","",IFERROR(VLOOKUP(C2584,Listas!$A$6:$B$45,2,FALSE),"Conta não cadastrada"))</f>
        <v/>
      </c>
      <c r="E2584" s="15" t="n"/>
    </row>
    <row r="2585">
      <c r="A2585" s="13" t="n"/>
      <c r="B2585" s="14" t="n"/>
      <c r="C2585" s="14" t="n"/>
      <c r="D2585" s="14">
        <f>IF(C2585="","",IFERROR(VLOOKUP(C2585,Listas!$A$6:$B$45,2,FALSE),"Conta não cadastrada"))</f>
        <v/>
      </c>
      <c r="E2585" s="15" t="n"/>
    </row>
    <row r="2586">
      <c r="A2586" s="13" t="n"/>
      <c r="B2586" s="14" t="n"/>
      <c r="C2586" s="14" t="n"/>
      <c r="D2586" s="14">
        <f>IF(C2586="","",IFERROR(VLOOKUP(C2586,Listas!$A$6:$B$45,2,FALSE),"Conta não cadastrada"))</f>
        <v/>
      </c>
      <c r="E2586" s="15" t="n"/>
    </row>
    <row r="2587">
      <c r="A2587" s="13" t="n"/>
      <c r="B2587" s="14" t="n"/>
      <c r="C2587" s="14" t="n"/>
      <c r="D2587" s="14">
        <f>IF(C2587="","",IFERROR(VLOOKUP(C2587,Listas!$A$6:$B$45,2,FALSE),"Conta não cadastrada"))</f>
        <v/>
      </c>
      <c r="E2587" s="15" t="n"/>
    </row>
    <row r="2588">
      <c r="A2588" s="13" t="n"/>
      <c r="B2588" s="14" t="n"/>
      <c r="C2588" s="14" t="n"/>
      <c r="D2588" s="14">
        <f>IF(C2588="","",IFERROR(VLOOKUP(C2588,Listas!$A$6:$B$45,2,FALSE),"Conta não cadastrada"))</f>
        <v/>
      </c>
      <c r="E2588" s="15" t="n"/>
    </row>
    <row r="2589">
      <c r="A2589" s="13" t="n"/>
      <c r="B2589" s="14" t="n"/>
      <c r="C2589" s="14" t="n"/>
      <c r="D2589" s="14">
        <f>IF(C2589="","",IFERROR(VLOOKUP(C2589,Listas!$A$6:$B$45,2,FALSE),"Conta não cadastrada"))</f>
        <v/>
      </c>
      <c r="E2589" s="15" t="n"/>
    </row>
    <row r="2590">
      <c r="A2590" s="13" t="n"/>
      <c r="B2590" s="14" t="n"/>
      <c r="C2590" s="14" t="n"/>
      <c r="D2590" s="14">
        <f>IF(C2590="","",IFERROR(VLOOKUP(C2590,Listas!$A$6:$B$45,2,FALSE),"Conta não cadastrada"))</f>
        <v/>
      </c>
      <c r="E2590" s="15" t="n"/>
    </row>
    <row r="2591">
      <c r="A2591" s="13" t="n"/>
      <c r="B2591" s="14" t="n"/>
      <c r="C2591" s="14" t="n"/>
      <c r="D2591" s="14">
        <f>IF(C2591="","",IFERROR(VLOOKUP(C2591,Listas!$A$6:$B$45,2,FALSE),"Conta não cadastrada"))</f>
        <v/>
      </c>
      <c r="E2591" s="15" t="n"/>
    </row>
    <row r="2592">
      <c r="A2592" s="13" t="n"/>
      <c r="B2592" s="14" t="n"/>
      <c r="C2592" s="14" t="n"/>
      <c r="D2592" s="14">
        <f>IF(C2592="","",IFERROR(VLOOKUP(C2592,Listas!$A$6:$B$45,2,FALSE),"Conta não cadastrada"))</f>
        <v/>
      </c>
      <c r="E2592" s="15" t="n"/>
    </row>
    <row r="2593">
      <c r="A2593" s="13" t="n"/>
      <c r="B2593" s="14" t="n"/>
      <c r="C2593" s="14" t="n"/>
      <c r="D2593" s="14">
        <f>IF(C2593="","",IFERROR(VLOOKUP(C2593,Listas!$A$6:$B$45,2,FALSE),"Conta não cadastrada"))</f>
        <v/>
      </c>
      <c r="E2593" s="15" t="n"/>
    </row>
    <row r="2594">
      <c r="A2594" s="13" t="n"/>
      <c r="B2594" s="14" t="n"/>
      <c r="C2594" s="14" t="n"/>
      <c r="D2594" s="14">
        <f>IF(C2594="","",IFERROR(VLOOKUP(C2594,Listas!$A$6:$B$45,2,FALSE),"Conta não cadastrada"))</f>
        <v/>
      </c>
      <c r="E2594" s="15" t="n"/>
    </row>
    <row r="2595">
      <c r="A2595" s="13" t="n"/>
      <c r="B2595" s="14" t="n"/>
      <c r="C2595" s="14" t="n"/>
      <c r="D2595" s="14">
        <f>IF(C2595="","",IFERROR(VLOOKUP(C2595,Listas!$A$6:$B$45,2,FALSE),"Conta não cadastrada"))</f>
        <v/>
      </c>
      <c r="E2595" s="15" t="n"/>
    </row>
    <row r="2596">
      <c r="A2596" s="13" t="n"/>
      <c r="B2596" s="14" t="n"/>
      <c r="C2596" s="14" t="n"/>
      <c r="D2596" s="14">
        <f>IF(C2596="","",IFERROR(VLOOKUP(C2596,Listas!$A$6:$B$45,2,FALSE),"Conta não cadastrada"))</f>
        <v/>
      </c>
      <c r="E2596" s="15" t="n"/>
    </row>
    <row r="2597">
      <c r="A2597" s="13" t="n"/>
      <c r="B2597" s="14" t="n"/>
      <c r="C2597" s="14" t="n"/>
      <c r="D2597" s="14">
        <f>IF(C2597="","",IFERROR(VLOOKUP(C2597,Listas!$A$6:$B$45,2,FALSE),"Conta não cadastrada"))</f>
        <v/>
      </c>
      <c r="E2597" s="15" t="n"/>
    </row>
    <row r="2598">
      <c r="A2598" s="13" t="n"/>
      <c r="B2598" s="14" t="n"/>
      <c r="C2598" s="14" t="n"/>
      <c r="D2598" s="14">
        <f>IF(C2598="","",IFERROR(VLOOKUP(C2598,Listas!$A$6:$B$45,2,FALSE),"Conta não cadastrada"))</f>
        <v/>
      </c>
      <c r="E2598" s="15" t="n"/>
    </row>
    <row r="2599">
      <c r="A2599" s="13" t="n"/>
      <c r="B2599" s="14" t="n"/>
      <c r="C2599" s="14" t="n"/>
      <c r="D2599" s="14">
        <f>IF(C2599="","",IFERROR(VLOOKUP(C2599,Listas!$A$6:$B$45,2,FALSE),"Conta não cadastrada"))</f>
        <v/>
      </c>
      <c r="E2599" s="15" t="n"/>
    </row>
    <row r="2600">
      <c r="A2600" s="13" t="n"/>
      <c r="B2600" s="14" t="n"/>
      <c r="C2600" s="14" t="n"/>
      <c r="D2600" s="14">
        <f>IF(C2600="","",IFERROR(VLOOKUP(C2600,Listas!$A$6:$B$45,2,FALSE),"Conta não cadastrada"))</f>
        <v/>
      </c>
      <c r="E2600" s="15" t="n"/>
    </row>
    <row r="2601">
      <c r="A2601" s="13" t="n"/>
      <c r="B2601" s="14" t="n"/>
      <c r="C2601" s="14" t="n"/>
      <c r="D2601" s="14">
        <f>IF(C2601="","",IFERROR(VLOOKUP(C2601,Listas!$A$6:$B$45,2,FALSE),"Conta não cadastrada"))</f>
        <v/>
      </c>
      <c r="E2601" s="15" t="n"/>
    </row>
    <row r="2602">
      <c r="A2602" s="13" t="n"/>
      <c r="B2602" s="14" t="n"/>
      <c r="C2602" s="14" t="n"/>
      <c r="D2602" s="14">
        <f>IF(C2602="","",IFERROR(VLOOKUP(C2602,Listas!$A$6:$B$45,2,FALSE),"Conta não cadastrada"))</f>
        <v/>
      </c>
      <c r="E2602" s="15" t="n"/>
    </row>
    <row r="2603">
      <c r="A2603" s="13" t="n"/>
      <c r="B2603" s="14" t="n"/>
      <c r="C2603" s="14" t="n"/>
      <c r="D2603" s="14">
        <f>IF(C2603="","",IFERROR(VLOOKUP(C2603,Listas!$A$6:$B$45,2,FALSE),"Conta não cadastrada"))</f>
        <v/>
      </c>
      <c r="E2603" s="15" t="n"/>
    </row>
    <row r="2604">
      <c r="A2604" s="13" t="n"/>
      <c r="B2604" s="14" t="n"/>
      <c r="C2604" s="14" t="n"/>
      <c r="D2604" s="14">
        <f>IF(C2604="","",IFERROR(VLOOKUP(C2604,Listas!$A$6:$B$45,2,FALSE),"Conta não cadastrada"))</f>
        <v/>
      </c>
      <c r="E2604" s="15" t="n"/>
    </row>
    <row r="2605">
      <c r="A2605" s="13" t="n"/>
      <c r="B2605" s="14" t="n"/>
      <c r="C2605" s="14" t="n"/>
      <c r="D2605" s="14">
        <f>IF(C2605="","",IFERROR(VLOOKUP(C2605,Listas!$A$6:$B$45,2,FALSE),"Conta não cadastrada"))</f>
        <v/>
      </c>
      <c r="E2605" s="15" t="n"/>
    </row>
    <row r="2606">
      <c r="A2606" s="13" t="n"/>
      <c r="B2606" s="14" t="n"/>
      <c r="C2606" s="14" t="n"/>
      <c r="D2606" s="14">
        <f>IF(C2606="","",IFERROR(VLOOKUP(C2606,Listas!$A$6:$B$45,2,FALSE),"Conta não cadastrada"))</f>
        <v/>
      </c>
      <c r="E2606" s="15" t="n"/>
    </row>
    <row r="2607">
      <c r="A2607" s="13" t="n"/>
      <c r="B2607" s="14" t="n"/>
      <c r="C2607" s="14" t="n"/>
      <c r="D2607" s="14">
        <f>IF(C2607="","",IFERROR(VLOOKUP(C2607,Listas!$A$6:$B$45,2,FALSE),"Conta não cadastrada"))</f>
        <v/>
      </c>
      <c r="E2607" s="15" t="n"/>
    </row>
    <row r="2608">
      <c r="A2608" s="13" t="n"/>
      <c r="B2608" s="14" t="n"/>
      <c r="C2608" s="14" t="n"/>
      <c r="D2608" s="14">
        <f>IF(C2608="","",IFERROR(VLOOKUP(C2608,Listas!$A$6:$B$45,2,FALSE),"Conta não cadastrada"))</f>
        <v/>
      </c>
      <c r="E2608" s="15" t="n"/>
    </row>
    <row r="2609">
      <c r="A2609" s="13" t="n"/>
      <c r="B2609" s="14" t="n"/>
      <c r="C2609" s="14" t="n"/>
      <c r="D2609" s="14">
        <f>IF(C2609="","",IFERROR(VLOOKUP(C2609,Listas!$A$6:$B$45,2,FALSE),"Conta não cadastrada"))</f>
        <v/>
      </c>
      <c r="E2609" s="15" t="n"/>
    </row>
    <row r="2610">
      <c r="A2610" s="13" t="n"/>
      <c r="B2610" s="14" t="n"/>
      <c r="C2610" s="14" t="n"/>
      <c r="D2610" s="14">
        <f>IF(C2610="","",IFERROR(VLOOKUP(C2610,Listas!$A$6:$B$45,2,FALSE),"Conta não cadastrada"))</f>
        <v/>
      </c>
      <c r="E2610" s="15" t="n"/>
    </row>
    <row r="2611">
      <c r="A2611" s="13" t="n"/>
      <c r="B2611" s="14" t="n"/>
      <c r="C2611" s="14" t="n"/>
      <c r="D2611" s="14">
        <f>IF(C2611="","",IFERROR(VLOOKUP(C2611,Listas!$A$6:$B$45,2,FALSE),"Conta não cadastrada"))</f>
        <v/>
      </c>
      <c r="E2611" s="15" t="n"/>
    </row>
    <row r="2612">
      <c r="A2612" s="13" t="n"/>
      <c r="B2612" s="14" t="n"/>
      <c r="C2612" s="14" t="n"/>
      <c r="D2612" s="14">
        <f>IF(C2612="","",IFERROR(VLOOKUP(C2612,Listas!$A$6:$B$45,2,FALSE),"Conta não cadastrada"))</f>
        <v/>
      </c>
      <c r="E2612" s="15" t="n"/>
    </row>
    <row r="2613">
      <c r="A2613" s="13" t="n"/>
      <c r="B2613" s="14" t="n"/>
      <c r="C2613" s="14" t="n"/>
      <c r="D2613" s="14">
        <f>IF(C2613="","",IFERROR(VLOOKUP(C2613,Listas!$A$6:$B$45,2,FALSE),"Conta não cadastrada"))</f>
        <v/>
      </c>
      <c r="E2613" s="15" t="n"/>
    </row>
    <row r="2614">
      <c r="A2614" s="13" t="n"/>
      <c r="B2614" s="14" t="n"/>
      <c r="C2614" s="14" t="n"/>
      <c r="D2614" s="14">
        <f>IF(C2614="","",IFERROR(VLOOKUP(C2614,Listas!$A$6:$B$45,2,FALSE),"Conta não cadastrada"))</f>
        <v/>
      </c>
      <c r="E2614" s="15" t="n"/>
    </row>
    <row r="2615">
      <c r="A2615" s="13" t="n"/>
      <c r="B2615" s="14" t="n"/>
      <c r="C2615" s="14" t="n"/>
      <c r="D2615" s="14">
        <f>IF(C2615="","",IFERROR(VLOOKUP(C2615,Listas!$A$6:$B$45,2,FALSE),"Conta não cadastrada"))</f>
        <v/>
      </c>
      <c r="E2615" s="15" t="n"/>
    </row>
    <row r="2616">
      <c r="A2616" s="13" t="n"/>
      <c r="B2616" s="14" t="n"/>
      <c r="C2616" s="14" t="n"/>
      <c r="D2616" s="14">
        <f>IF(C2616="","",IFERROR(VLOOKUP(C2616,Listas!$A$6:$B$45,2,FALSE),"Conta não cadastrada"))</f>
        <v/>
      </c>
      <c r="E2616" s="15" t="n"/>
    </row>
    <row r="2617">
      <c r="A2617" s="13" t="n"/>
      <c r="B2617" s="14" t="n"/>
      <c r="C2617" s="14" t="n"/>
      <c r="D2617" s="14">
        <f>IF(C2617="","",IFERROR(VLOOKUP(C2617,Listas!$A$6:$B$45,2,FALSE),"Conta não cadastrada"))</f>
        <v/>
      </c>
      <c r="E2617" s="15" t="n"/>
    </row>
    <row r="2618">
      <c r="A2618" s="13" t="n"/>
      <c r="B2618" s="14" t="n"/>
      <c r="C2618" s="14" t="n"/>
      <c r="D2618" s="14">
        <f>IF(C2618="","",IFERROR(VLOOKUP(C2618,Listas!$A$6:$B$45,2,FALSE),"Conta não cadastrada"))</f>
        <v/>
      </c>
      <c r="E2618" s="15" t="n"/>
    </row>
    <row r="2619">
      <c r="A2619" s="13" t="n"/>
      <c r="B2619" s="14" t="n"/>
      <c r="C2619" s="14" t="n"/>
      <c r="D2619" s="14">
        <f>IF(C2619="","",IFERROR(VLOOKUP(C2619,Listas!$A$6:$B$45,2,FALSE),"Conta não cadastrada"))</f>
        <v/>
      </c>
      <c r="E2619" s="15" t="n"/>
    </row>
    <row r="2620">
      <c r="A2620" s="13" t="n"/>
      <c r="B2620" s="14" t="n"/>
      <c r="C2620" s="14" t="n"/>
      <c r="D2620" s="14">
        <f>IF(C2620="","",IFERROR(VLOOKUP(C2620,Listas!$A$6:$B$45,2,FALSE),"Conta não cadastrada"))</f>
        <v/>
      </c>
      <c r="E2620" s="15" t="n"/>
    </row>
    <row r="2621">
      <c r="A2621" s="13" t="n"/>
      <c r="B2621" s="14" t="n"/>
      <c r="C2621" s="14" t="n"/>
      <c r="D2621" s="14">
        <f>IF(C2621="","",IFERROR(VLOOKUP(C2621,Listas!$A$6:$B$45,2,FALSE),"Conta não cadastrada"))</f>
        <v/>
      </c>
      <c r="E2621" s="15" t="n"/>
    </row>
    <row r="2622">
      <c r="A2622" s="13" t="n"/>
      <c r="B2622" s="14" t="n"/>
      <c r="C2622" s="14" t="n"/>
      <c r="D2622" s="14">
        <f>IF(C2622="","",IFERROR(VLOOKUP(C2622,Listas!$A$6:$B$45,2,FALSE),"Conta não cadastrada"))</f>
        <v/>
      </c>
      <c r="E2622" s="15" t="n"/>
    </row>
    <row r="2623">
      <c r="A2623" s="13" t="n"/>
      <c r="B2623" s="14" t="n"/>
      <c r="C2623" s="14" t="n"/>
      <c r="D2623" s="14">
        <f>IF(C2623="","",IFERROR(VLOOKUP(C2623,Listas!$A$6:$B$45,2,FALSE),"Conta não cadastrada"))</f>
        <v/>
      </c>
      <c r="E2623" s="15" t="n"/>
    </row>
    <row r="2624">
      <c r="A2624" s="13" t="n"/>
      <c r="B2624" s="14" t="n"/>
      <c r="C2624" s="14" t="n"/>
      <c r="D2624" s="14">
        <f>IF(C2624="","",IFERROR(VLOOKUP(C2624,Listas!$A$6:$B$45,2,FALSE),"Conta não cadastrada"))</f>
        <v/>
      </c>
      <c r="E2624" s="15" t="n"/>
    </row>
    <row r="2625">
      <c r="A2625" s="13" t="n"/>
      <c r="B2625" s="14" t="n"/>
      <c r="C2625" s="14" t="n"/>
      <c r="D2625" s="14">
        <f>IF(C2625="","",IFERROR(VLOOKUP(C2625,Listas!$A$6:$B$45,2,FALSE),"Conta não cadastrada"))</f>
        <v/>
      </c>
      <c r="E2625" s="15" t="n"/>
    </row>
    <row r="2626">
      <c r="A2626" s="13" t="n"/>
      <c r="B2626" s="14" t="n"/>
      <c r="C2626" s="14" t="n"/>
      <c r="D2626" s="14">
        <f>IF(C2626="","",IFERROR(VLOOKUP(C2626,Listas!$A$6:$B$45,2,FALSE),"Conta não cadastrada"))</f>
        <v/>
      </c>
      <c r="E2626" s="15" t="n"/>
    </row>
    <row r="2627">
      <c r="A2627" s="13" t="n"/>
      <c r="B2627" s="14" t="n"/>
      <c r="C2627" s="14" t="n"/>
      <c r="D2627" s="14">
        <f>IF(C2627="","",IFERROR(VLOOKUP(C2627,Listas!$A$6:$B$45,2,FALSE),"Conta não cadastrada"))</f>
        <v/>
      </c>
      <c r="E2627" s="15" t="n"/>
    </row>
    <row r="2628">
      <c r="A2628" s="13" t="n"/>
      <c r="B2628" s="14" t="n"/>
      <c r="C2628" s="14" t="n"/>
      <c r="D2628" s="14">
        <f>IF(C2628="","",IFERROR(VLOOKUP(C2628,Listas!$A$6:$B$45,2,FALSE),"Conta não cadastrada"))</f>
        <v/>
      </c>
      <c r="E2628" s="15" t="n"/>
    </row>
    <row r="2629">
      <c r="A2629" s="13" t="n"/>
      <c r="B2629" s="14" t="n"/>
      <c r="C2629" s="14" t="n"/>
      <c r="D2629" s="14">
        <f>IF(C2629="","",IFERROR(VLOOKUP(C2629,Listas!$A$6:$B$45,2,FALSE),"Conta não cadastrada"))</f>
        <v/>
      </c>
      <c r="E2629" s="15" t="n"/>
    </row>
    <row r="2630">
      <c r="A2630" s="13" t="n"/>
      <c r="B2630" s="14" t="n"/>
      <c r="C2630" s="14" t="n"/>
      <c r="D2630" s="14">
        <f>IF(C2630="","",IFERROR(VLOOKUP(C2630,Listas!$A$6:$B$45,2,FALSE),"Conta não cadastrada"))</f>
        <v/>
      </c>
      <c r="E2630" s="15" t="n"/>
    </row>
    <row r="2631">
      <c r="A2631" s="13" t="n"/>
      <c r="B2631" s="14" t="n"/>
      <c r="C2631" s="14" t="n"/>
      <c r="D2631" s="14">
        <f>IF(C2631="","",IFERROR(VLOOKUP(C2631,Listas!$A$6:$B$45,2,FALSE),"Conta não cadastrada"))</f>
        <v/>
      </c>
      <c r="E2631" s="15" t="n"/>
    </row>
    <row r="2632">
      <c r="A2632" s="13" t="n"/>
      <c r="B2632" s="14" t="n"/>
      <c r="C2632" s="14" t="n"/>
      <c r="D2632" s="14">
        <f>IF(C2632="","",IFERROR(VLOOKUP(C2632,Listas!$A$6:$B$45,2,FALSE),"Conta não cadastrada"))</f>
        <v/>
      </c>
      <c r="E2632" s="15" t="n"/>
    </row>
    <row r="2633">
      <c r="A2633" s="13" t="n"/>
      <c r="B2633" s="14" t="n"/>
      <c r="C2633" s="14" t="n"/>
      <c r="D2633" s="14">
        <f>IF(C2633="","",IFERROR(VLOOKUP(C2633,Listas!$A$6:$B$45,2,FALSE),"Conta não cadastrada"))</f>
        <v/>
      </c>
      <c r="E2633" s="15" t="n"/>
    </row>
    <row r="2634">
      <c r="A2634" s="13" t="n"/>
      <c r="B2634" s="14" t="n"/>
      <c r="C2634" s="14" t="n"/>
      <c r="D2634" s="14">
        <f>IF(C2634="","",IFERROR(VLOOKUP(C2634,Listas!$A$6:$B$45,2,FALSE),"Conta não cadastrada"))</f>
        <v/>
      </c>
      <c r="E2634" s="15" t="n"/>
    </row>
    <row r="2635">
      <c r="A2635" s="13" t="n"/>
      <c r="B2635" s="14" t="n"/>
      <c r="C2635" s="14" t="n"/>
      <c r="D2635" s="14">
        <f>IF(C2635="","",IFERROR(VLOOKUP(C2635,Listas!$A$6:$B$45,2,FALSE),"Conta não cadastrada"))</f>
        <v/>
      </c>
      <c r="E2635" s="15" t="n"/>
    </row>
    <row r="2636">
      <c r="A2636" s="13" t="n"/>
      <c r="B2636" s="14" t="n"/>
      <c r="C2636" s="14" t="n"/>
      <c r="D2636" s="14">
        <f>IF(C2636="","",IFERROR(VLOOKUP(C2636,Listas!$A$6:$B$45,2,FALSE),"Conta não cadastrada"))</f>
        <v/>
      </c>
      <c r="E2636" s="15" t="n"/>
    </row>
    <row r="2637">
      <c r="A2637" s="13" t="n"/>
      <c r="B2637" s="14" t="n"/>
      <c r="C2637" s="14" t="n"/>
      <c r="D2637" s="14">
        <f>IF(C2637="","",IFERROR(VLOOKUP(C2637,Listas!$A$6:$B$45,2,FALSE),"Conta não cadastrada"))</f>
        <v/>
      </c>
      <c r="E2637" s="15" t="n"/>
    </row>
    <row r="2638">
      <c r="A2638" s="13" t="n"/>
      <c r="B2638" s="14" t="n"/>
      <c r="C2638" s="14" t="n"/>
      <c r="D2638" s="14">
        <f>IF(C2638="","",IFERROR(VLOOKUP(C2638,Listas!$A$6:$B$45,2,FALSE),"Conta não cadastrada"))</f>
        <v/>
      </c>
      <c r="E2638" s="15" t="n"/>
    </row>
    <row r="2639">
      <c r="A2639" s="13" t="n"/>
      <c r="B2639" s="14" t="n"/>
      <c r="C2639" s="14" t="n"/>
      <c r="D2639" s="14">
        <f>IF(C2639="","",IFERROR(VLOOKUP(C2639,Listas!$A$6:$B$45,2,FALSE),"Conta não cadastrada"))</f>
        <v/>
      </c>
      <c r="E2639" s="15" t="n"/>
    </row>
    <row r="2640">
      <c r="A2640" s="13" t="n"/>
      <c r="B2640" s="14" t="n"/>
      <c r="C2640" s="14" t="n"/>
      <c r="D2640" s="14">
        <f>IF(C2640="","",IFERROR(VLOOKUP(C2640,Listas!$A$6:$B$45,2,FALSE),"Conta não cadastrada"))</f>
        <v/>
      </c>
      <c r="E2640" s="15" t="n"/>
    </row>
    <row r="2641">
      <c r="A2641" s="13" t="n"/>
      <c r="B2641" s="14" t="n"/>
      <c r="C2641" s="14" t="n"/>
      <c r="D2641" s="14">
        <f>IF(C2641="","",IFERROR(VLOOKUP(C2641,Listas!$A$6:$B$45,2,FALSE),"Conta não cadastrada"))</f>
        <v/>
      </c>
      <c r="E2641" s="15" t="n"/>
    </row>
    <row r="2642">
      <c r="A2642" s="13" t="n"/>
      <c r="B2642" s="14" t="n"/>
      <c r="C2642" s="14" t="n"/>
      <c r="D2642" s="14">
        <f>IF(C2642="","",IFERROR(VLOOKUP(C2642,Listas!$A$6:$B$45,2,FALSE),"Conta não cadastrada"))</f>
        <v/>
      </c>
      <c r="E2642" s="15" t="n"/>
    </row>
    <row r="2643">
      <c r="A2643" s="13" t="n"/>
      <c r="B2643" s="14" t="n"/>
      <c r="C2643" s="14" t="n"/>
      <c r="D2643" s="14">
        <f>IF(C2643="","",IFERROR(VLOOKUP(C2643,Listas!$A$6:$B$45,2,FALSE),"Conta não cadastrada"))</f>
        <v/>
      </c>
      <c r="E2643" s="15" t="n"/>
    </row>
    <row r="2644">
      <c r="A2644" s="13" t="n"/>
      <c r="B2644" s="14" t="n"/>
      <c r="C2644" s="14" t="n"/>
      <c r="D2644" s="14">
        <f>IF(C2644="","",IFERROR(VLOOKUP(C2644,Listas!$A$6:$B$45,2,FALSE),"Conta não cadastrada"))</f>
        <v/>
      </c>
      <c r="E2644" s="15" t="n"/>
    </row>
    <row r="2645">
      <c r="A2645" s="13" t="n"/>
      <c r="B2645" s="14" t="n"/>
      <c r="C2645" s="14" t="n"/>
      <c r="D2645" s="14">
        <f>IF(C2645="","",IFERROR(VLOOKUP(C2645,Listas!$A$6:$B$45,2,FALSE),"Conta não cadastrada"))</f>
        <v/>
      </c>
      <c r="E2645" s="15" t="n"/>
    </row>
    <row r="2646">
      <c r="A2646" s="13" t="n"/>
      <c r="B2646" s="14" t="n"/>
      <c r="C2646" s="14" t="n"/>
      <c r="D2646" s="14">
        <f>IF(C2646="","",IFERROR(VLOOKUP(C2646,Listas!$A$6:$B$45,2,FALSE),"Conta não cadastrada"))</f>
        <v/>
      </c>
      <c r="E2646" s="15" t="n"/>
    </row>
    <row r="2647">
      <c r="A2647" s="13" t="n"/>
      <c r="B2647" s="14" t="n"/>
      <c r="C2647" s="14" t="n"/>
      <c r="D2647" s="14">
        <f>IF(C2647="","",IFERROR(VLOOKUP(C2647,Listas!$A$6:$B$45,2,FALSE),"Conta não cadastrada"))</f>
        <v/>
      </c>
      <c r="E2647" s="15" t="n"/>
    </row>
    <row r="2648">
      <c r="A2648" s="13" t="n"/>
      <c r="B2648" s="14" t="n"/>
      <c r="C2648" s="14" t="n"/>
      <c r="D2648" s="14">
        <f>IF(C2648="","",IFERROR(VLOOKUP(C2648,Listas!$A$6:$B$45,2,FALSE),"Conta não cadastrada"))</f>
        <v/>
      </c>
      <c r="E2648" s="15" t="n"/>
    </row>
    <row r="2649">
      <c r="A2649" s="13" t="n"/>
      <c r="B2649" s="14" t="n"/>
      <c r="C2649" s="14" t="n"/>
      <c r="D2649" s="14">
        <f>IF(C2649="","",IFERROR(VLOOKUP(C2649,Listas!$A$6:$B$45,2,FALSE),"Conta não cadastrada"))</f>
        <v/>
      </c>
      <c r="E2649" s="15" t="n"/>
    </row>
    <row r="2650">
      <c r="A2650" s="13" t="n"/>
      <c r="B2650" s="14" t="n"/>
      <c r="C2650" s="14" t="n"/>
      <c r="D2650" s="14">
        <f>IF(C2650="","",IFERROR(VLOOKUP(C2650,Listas!$A$6:$B$45,2,FALSE),"Conta não cadastrada"))</f>
        <v/>
      </c>
      <c r="E2650" s="15" t="n"/>
    </row>
    <row r="2651">
      <c r="A2651" s="13" t="n"/>
      <c r="B2651" s="14" t="n"/>
      <c r="C2651" s="14" t="n"/>
      <c r="D2651" s="14">
        <f>IF(C2651="","",IFERROR(VLOOKUP(C2651,Listas!$A$6:$B$45,2,FALSE),"Conta não cadastrada"))</f>
        <v/>
      </c>
      <c r="E2651" s="15" t="n"/>
    </row>
    <row r="2652">
      <c r="A2652" s="13" t="n"/>
      <c r="B2652" s="14" t="n"/>
      <c r="C2652" s="14" t="n"/>
      <c r="D2652" s="14">
        <f>IF(C2652="","",IFERROR(VLOOKUP(C2652,Listas!$A$6:$B$45,2,FALSE),"Conta não cadastrada"))</f>
        <v/>
      </c>
      <c r="E2652" s="15" t="n"/>
    </row>
    <row r="2653">
      <c r="A2653" s="13" t="n"/>
      <c r="B2653" s="14" t="n"/>
      <c r="C2653" s="14" t="n"/>
      <c r="D2653" s="14">
        <f>IF(C2653="","",IFERROR(VLOOKUP(C2653,Listas!$A$6:$B$45,2,FALSE),"Conta não cadastrada"))</f>
        <v/>
      </c>
      <c r="E2653" s="15" t="n"/>
    </row>
    <row r="2654">
      <c r="A2654" s="13" t="n"/>
      <c r="B2654" s="14" t="n"/>
      <c r="C2654" s="14" t="n"/>
      <c r="D2654" s="14">
        <f>IF(C2654="","",IFERROR(VLOOKUP(C2654,Listas!$A$6:$B$45,2,FALSE),"Conta não cadastrada"))</f>
        <v/>
      </c>
      <c r="E2654" s="15" t="n"/>
    </row>
    <row r="2655">
      <c r="A2655" s="13" t="n"/>
      <c r="B2655" s="14" t="n"/>
      <c r="C2655" s="14" t="n"/>
      <c r="D2655" s="14">
        <f>IF(C2655="","",IFERROR(VLOOKUP(C2655,Listas!$A$6:$B$45,2,FALSE),"Conta não cadastrada"))</f>
        <v/>
      </c>
      <c r="E2655" s="15" t="n"/>
    </row>
    <row r="2656">
      <c r="A2656" s="13" t="n"/>
      <c r="B2656" s="14" t="n"/>
      <c r="C2656" s="14" t="n"/>
      <c r="D2656" s="14">
        <f>IF(C2656="","",IFERROR(VLOOKUP(C2656,Listas!$A$6:$B$45,2,FALSE),"Conta não cadastrada"))</f>
        <v/>
      </c>
      <c r="E2656" s="15" t="n"/>
    </row>
    <row r="2657">
      <c r="A2657" s="13" t="n"/>
      <c r="B2657" s="14" t="n"/>
      <c r="C2657" s="14" t="n"/>
      <c r="D2657" s="14">
        <f>IF(C2657="","",IFERROR(VLOOKUP(C2657,Listas!$A$6:$B$45,2,FALSE),"Conta não cadastrada"))</f>
        <v/>
      </c>
      <c r="E2657" s="15" t="n"/>
    </row>
    <row r="2658">
      <c r="A2658" s="13" t="n"/>
      <c r="B2658" s="14" t="n"/>
      <c r="C2658" s="14" t="n"/>
      <c r="D2658" s="14">
        <f>IF(C2658="","",IFERROR(VLOOKUP(C2658,Listas!$A$6:$B$45,2,FALSE),"Conta não cadastrada"))</f>
        <v/>
      </c>
      <c r="E2658" s="15" t="n"/>
    </row>
    <row r="2659">
      <c r="A2659" s="13" t="n"/>
      <c r="B2659" s="14" t="n"/>
      <c r="C2659" s="14" t="n"/>
      <c r="D2659" s="14">
        <f>IF(C2659="","",IFERROR(VLOOKUP(C2659,Listas!$A$6:$B$45,2,FALSE),"Conta não cadastrada"))</f>
        <v/>
      </c>
      <c r="E2659" s="15" t="n"/>
    </row>
    <row r="2660">
      <c r="A2660" s="13" t="n"/>
      <c r="B2660" s="14" t="n"/>
      <c r="C2660" s="14" t="n"/>
      <c r="D2660" s="14">
        <f>IF(C2660="","",IFERROR(VLOOKUP(C2660,Listas!$A$6:$B$45,2,FALSE),"Conta não cadastrada"))</f>
        <v/>
      </c>
      <c r="E2660" s="15" t="n"/>
    </row>
    <row r="2661">
      <c r="A2661" s="13" t="n"/>
      <c r="B2661" s="14" t="n"/>
      <c r="C2661" s="14" t="n"/>
      <c r="D2661" s="14">
        <f>IF(C2661="","",IFERROR(VLOOKUP(C2661,Listas!$A$6:$B$45,2,FALSE),"Conta não cadastrada"))</f>
        <v/>
      </c>
      <c r="E2661" s="15" t="n"/>
    </row>
    <row r="2662">
      <c r="A2662" s="13" t="n"/>
      <c r="B2662" s="14" t="n"/>
      <c r="C2662" s="14" t="n"/>
      <c r="D2662" s="14">
        <f>IF(C2662="","",IFERROR(VLOOKUP(C2662,Listas!$A$6:$B$45,2,FALSE),"Conta não cadastrada"))</f>
        <v/>
      </c>
      <c r="E2662" s="15" t="n"/>
    </row>
    <row r="2663">
      <c r="A2663" s="13" t="n"/>
      <c r="B2663" s="14" t="n"/>
      <c r="C2663" s="14" t="n"/>
      <c r="D2663" s="14">
        <f>IF(C2663="","",IFERROR(VLOOKUP(C2663,Listas!$A$6:$B$45,2,FALSE),"Conta não cadastrada"))</f>
        <v/>
      </c>
      <c r="E2663" s="15" t="n"/>
    </row>
    <row r="2664">
      <c r="A2664" s="13" t="n"/>
      <c r="B2664" s="14" t="n"/>
      <c r="C2664" s="14" t="n"/>
      <c r="D2664" s="14">
        <f>IF(C2664="","",IFERROR(VLOOKUP(C2664,Listas!$A$6:$B$45,2,FALSE),"Conta não cadastrada"))</f>
        <v/>
      </c>
      <c r="E2664" s="15" t="n"/>
    </row>
    <row r="2665">
      <c r="A2665" s="13" t="n"/>
      <c r="B2665" s="14" t="n"/>
      <c r="C2665" s="14" t="n"/>
      <c r="D2665" s="14">
        <f>IF(C2665="","",IFERROR(VLOOKUP(C2665,Listas!$A$6:$B$45,2,FALSE),"Conta não cadastrada"))</f>
        <v/>
      </c>
      <c r="E2665" s="15" t="n"/>
    </row>
    <row r="2666">
      <c r="A2666" s="13" t="n"/>
      <c r="B2666" s="14" t="n"/>
      <c r="C2666" s="14" t="n"/>
      <c r="D2666" s="14">
        <f>IF(C2666="","",IFERROR(VLOOKUP(C2666,Listas!$A$6:$B$45,2,FALSE),"Conta não cadastrada"))</f>
        <v/>
      </c>
      <c r="E2666" s="15" t="n"/>
    </row>
    <row r="2667">
      <c r="A2667" s="13" t="n"/>
      <c r="B2667" s="14" t="n"/>
      <c r="C2667" s="14" t="n"/>
      <c r="D2667" s="14">
        <f>IF(C2667="","",IFERROR(VLOOKUP(C2667,Listas!$A$6:$B$45,2,FALSE),"Conta não cadastrada"))</f>
        <v/>
      </c>
      <c r="E2667" s="15" t="n"/>
    </row>
    <row r="2668">
      <c r="A2668" s="13" t="n"/>
      <c r="B2668" s="14" t="n"/>
      <c r="C2668" s="14" t="n"/>
      <c r="D2668" s="14">
        <f>IF(C2668="","",IFERROR(VLOOKUP(C2668,Listas!$A$6:$B$45,2,FALSE),"Conta não cadastrada"))</f>
        <v/>
      </c>
      <c r="E2668" s="15" t="n"/>
    </row>
    <row r="2669">
      <c r="A2669" s="13" t="n"/>
      <c r="B2669" s="14" t="n"/>
      <c r="C2669" s="14" t="n"/>
      <c r="D2669" s="14">
        <f>IF(C2669="","",IFERROR(VLOOKUP(C2669,Listas!$A$6:$B$45,2,FALSE),"Conta não cadastrada"))</f>
        <v/>
      </c>
      <c r="E2669" s="15" t="n"/>
    </row>
    <row r="2670">
      <c r="A2670" s="13" t="n"/>
      <c r="B2670" s="14" t="n"/>
      <c r="C2670" s="14" t="n"/>
      <c r="D2670" s="14">
        <f>IF(C2670="","",IFERROR(VLOOKUP(C2670,Listas!$A$6:$B$45,2,FALSE),"Conta não cadastrada"))</f>
        <v/>
      </c>
      <c r="E2670" s="15" t="n"/>
    </row>
    <row r="2671">
      <c r="A2671" s="13" t="n"/>
      <c r="B2671" s="14" t="n"/>
      <c r="C2671" s="14" t="n"/>
      <c r="D2671" s="14">
        <f>IF(C2671="","",IFERROR(VLOOKUP(C2671,Listas!$A$6:$B$45,2,FALSE),"Conta não cadastrada"))</f>
        <v/>
      </c>
      <c r="E2671" s="15" t="n"/>
    </row>
    <row r="2672">
      <c r="A2672" s="13" t="n"/>
      <c r="B2672" s="14" t="n"/>
      <c r="C2672" s="14" t="n"/>
      <c r="D2672" s="14">
        <f>IF(C2672="","",IFERROR(VLOOKUP(C2672,Listas!$A$6:$B$45,2,FALSE),"Conta não cadastrada"))</f>
        <v/>
      </c>
      <c r="E2672" s="15" t="n"/>
    </row>
    <row r="2673">
      <c r="A2673" s="13" t="n"/>
      <c r="B2673" s="14" t="n"/>
      <c r="C2673" s="14" t="n"/>
      <c r="D2673" s="14">
        <f>IF(C2673="","",IFERROR(VLOOKUP(C2673,Listas!$A$6:$B$45,2,FALSE),"Conta não cadastrada"))</f>
        <v/>
      </c>
      <c r="E2673" s="15" t="n"/>
    </row>
    <row r="2674">
      <c r="A2674" s="13" t="n"/>
      <c r="B2674" s="14" t="n"/>
      <c r="C2674" s="14" t="n"/>
      <c r="D2674" s="14">
        <f>IF(C2674="","",IFERROR(VLOOKUP(C2674,Listas!$A$6:$B$45,2,FALSE),"Conta não cadastrada"))</f>
        <v/>
      </c>
      <c r="E2674" s="15" t="n"/>
    </row>
    <row r="2675">
      <c r="A2675" s="13" t="n"/>
      <c r="B2675" s="14" t="n"/>
      <c r="C2675" s="14" t="n"/>
      <c r="D2675" s="14">
        <f>IF(C2675="","",IFERROR(VLOOKUP(C2675,Listas!$A$6:$B$45,2,FALSE),"Conta não cadastrada"))</f>
        <v/>
      </c>
      <c r="E2675" s="15" t="n"/>
    </row>
    <row r="2676">
      <c r="A2676" s="13" t="n"/>
      <c r="B2676" s="14" t="n"/>
      <c r="C2676" s="14" t="n"/>
      <c r="D2676" s="14">
        <f>IF(C2676="","",IFERROR(VLOOKUP(C2676,Listas!$A$6:$B$45,2,FALSE),"Conta não cadastrada"))</f>
        <v/>
      </c>
      <c r="E2676" s="15" t="n"/>
    </row>
    <row r="2677">
      <c r="A2677" s="13" t="n"/>
      <c r="B2677" s="14" t="n"/>
      <c r="C2677" s="14" t="n"/>
      <c r="D2677" s="14">
        <f>IF(C2677="","",IFERROR(VLOOKUP(C2677,Listas!$A$6:$B$45,2,FALSE),"Conta não cadastrada"))</f>
        <v/>
      </c>
      <c r="E2677" s="15" t="n"/>
    </row>
    <row r="2678">
      <c r="A2678" s="13" t="n"/>
      <c r="B2678" s="14" t="n"/>
      <c r="C2678" s="14" t="n"/>
      <c r="D2678" s="14">
        <f>IF(C2678="","",IFERROR(VLOOKUP(C2678,Listas!$A$6:$B$45,2,FALSE),"Conta não cadastrada"))</f>
        <v/>
      </c>
      <c r="E2678" s="15" t="n"/>
    </row>
    <row r="2679">
      <c r="A2679" s="13" t="n"/>
      <c r="B2679" s="14" t="n"/>
      <c r="C2679" s="14" t="n"/>
      <c r="D2679" s="14">
        <f>IF(C2679="","",IFERROR(VLOOKUP(C2679,Listas!$A$6:$B$45,2,FALSE),"Conta não cadastrada"))</f>
        <v/>
      </c>
      <c r="E2679" s="15" t="n"/>
    </row>
    <row r="2680">
      <c r="A2680" s="13" t="n"/>
      <c r="B2680" s="14" t="n"/>
      <c r="C2680" s="14" t="n"/>
      <c r="D2680" s="14">
        <f>IF(C2680="","",IFERROR(VLOOKUP(C2680,Listas!$A$6:$B$45,2,FALSE),"Conta não cadastrada"))</f>
        <v/>
      </c>
      <c r="E2680" s="15" t="n"/>
    </row>
    <row r="2681">
      <c r="A2681" s="13" t="n"/>
      <c r="B2681" s="14" t="n"/>
      <c r="C2681" s="14" t="n"/>
      <c r="D2681" s="14">
        <f>IF(C2681="","",IFERROR(VLOOKUP(C2681,Listas!$A$6:$B$45,2,FALSE),"Conta não cadastrada"))</f>
        <v/>
      </c>
      <c r="E2681" s="15" t="n"/>
    </row>
    <row r="2682">
      <c r="A2682" s="13" t="n"/>
      <c r="B2682" s="14" t="n"/>
      <c r="C2682" s="14" t="n"/>
      <c r="D2682" s="14">
        <f>IF(C2682="","",IFERROR(VLOOKUP(C2682,Listas!$A$6:$B$45,2,FALSE),"Conta não cadastrada"))</f>
        <v/>
      </c>
      <c r="E2682" s="15" t="n"/>
    </row>
    <row r="2683">
      <c r="A2683" s="13" t="n"/>
      <c r="B2683" s="14" t="n"/>
      <c r="C2683" s="14" t="n"/>
      <c r="D2683" s="14">
        <f>IF(C2683="","",IFERROR(VLOOKUP(C2683,Listas!$A$6:$B$45,2,FALSE),"Conta não cadastrada"))</f>
        <v/>
      </c>
      <c r="E2683" s="15" t="n"/>
    </row>
    <row r="2684">
      <c r="A2684" s="13" t="n"/>
      <c r="B2684" s="14" t="n"/>
      <c r="C2684" s="14" t="n"/>
      <c r="D2684" s="14">
        <f>IF(C2684="","",IFERROR(VLOOKUP(C2684,Listas!$A$6:$B$45,2,FALSE),"Conta não cadastrada"))</f>
        <v/>
      </c>
      <c r="E2684" s="15" t="n"/>
    </row>
    <row r="2685">
      <c r="A2685" s="13" t="n"/>
      <c r="B2685" s="14" t="n"/>
      <c r="C2685" s="14" t="n"/>
      <c r="D2685" s="14">
        <f>IF(C2685="","",IFERROR(VLOOKUP(C2685,Listas!$A$6:$B$45,2,FALSE),"Conta não cadastrada"))</f>
        <v/>
      </c>
      <c r="E2685" s="15" t="n"/>
    </row>
    <row r="2686">
      <c r="A2686" s="13" t="n"/>
      <c r="B2686" s="14" t="n"/>
      <c r="C2686" s="14" t="n"/>
      <c r="D2686" s="14">
        <f>IF(C2686="","",IFERROR(VLOOKUP(C2686,Listas!$A$6:$B$45,2,FALSE),"Conta não cadastrada"))</f>
        <v/>
      </c>
      <c r="E2686" s="15" t="n"/>
    </row>
    <row r="2687">
      <c r="A2687" s="13" t="n"/>
      <c r="B2687" s="14" t="n"/>
      <c r="C2687" s="14" t="n"/>
      <c r="D2687" s="14">
        <f>IF(C2687="","",IFERROR(VLOOKUP(C2687,Listas!$A$6:$B$45,2,FALSE),"Conta não cadastrada"))</f>
        <v/>
      </c>
      <c r="E2687" s="15" t="n"/>
    </row>
    <row r="2688">
      <c r="A2688" s="13" t="n"/>
      <c r="B2688" s="14" t="n"/>
      <c r="C2688" s="14" t="n"/>
      <c r="D2688" s="14">
        <f>IF(C2688="","",IFERROR(VLOOKUP(C2688,Listas!$A$6:$B$45,2,FALSE),"Conta não cadastrada"))</f>
        <v/>
      </c>
      <c r="E2688" s="15" t="n"/>
    </row>
    <row r="2689">
      <c r="A2689" s="13" t="n"/>
      <c r="B2689" s="14" t="n"/>
      <c r="C2689" s="14" t="n"/>
      <c r="D2689" s="14">
        <f>IF(C2689="","",IFERROR(VLOOKUP(C2689,Listas!$A$6:$B$45,2,FALSE),"Conta não cadastrada"))</f>
        <v/>
      </c>
      <c r="E2689" s="15" t="n"/>
    </row>
    <row r="2690">
      <c r="A2690" s="13" t="n"/>
      <c r="B2690" s="14" t="n"/>
      <c r="C2690" s="14" t="n"/>
      <c r="D2690" s="14">
        <f>IF(C2690="","",IFERROR(VLOOKUP(C2690,Listas!$A$6:$B$45,2,FALSE),"Conta não cadastrada"))</f>
        <v/>
      </c>
      <c r="E2690" s="15" t="n"/>
    </row>
    <row r="2691">
      <c r="A2691" s="13" t="n"/>
      <c r="B2691" s="14" t="n"/>
      <c r="C2691" s="14" t="n"/>
      <c r="D2691" s="14">
        <f>IF(C2691="","",IFERROR(VLOOKUP(C2691,Listas!$A$6:$B$45,2,FALSE),"Conta não cadastrada"))</f>
        <v/>
      </c>
      <c r="E2691" s="15" t="n"/>
    </row>
    <row r="2692">
      <c r="A2692" s="13" t="n"/>
      <c r="B2692" s="14" t="n"/>
      <c r="C2692" s="14" t="n"/>
      <c r="D2692" s="14">
        <f>IF(C2692="","",IFERROR(VLOOKUP(C2692,Listas!$A$6:$B$45,2,FALSE),"Conta não cadastrada"))</f>
        <v/>
      </c>
      <c r="E2692" s="15" t="n"/>
    </row>
    <row r="2693">
      <c r="A2693" s="13" t="n"/>
      <c r="B2693" s="14" t="n"/>
      <c r="C2693" s="14" t="n"/>
      <c r="D2693" s="14">
        <f>IF(C2693="","",IFERROR(VLOOKUP(C2693,Listas!$A$6:$B$45,2,FALSE),"Conta não cadastrada"))</f>
        <v/>
      </c>
      <c r="E2693" s="15" t="n"/>
    </row>
    <row r="2694">
      <c r="A2694" s="13" t="n"/>
      <c r="B2694" s="14" t="n"/>
      <c r="C2694" s="14" t="n"/>
      <c r="D2694" s="14">
        <f>IF(C2694="","",IFERROR(VLOOKUP(C2694,Listas!$A$6:$B$45,2,FALSE),"Conta não cadastrada"))</f>
        <v/>
      </c>
      <c r="E2694" s="15" t="n"/>
    </row>
    <row r="2695">
      <c r="A2695" s="13" t="n"/>
      <c r="B2695" s="14" t="n"/>
      <c r="C2695" s="14" t="n"/>
      <c r="D2695" s="14">
        <f>IF(C2695="","",IFERROR(VLOOKUP(C2695,Listas!$A$6:$B$45,2,FALSE),"Conta não cadastrada"))</f>
        <v/>
      </c>
      <c r="E2695" s="15" t="n"/>
    </row>
    <row r="2696">
      <c r="A2696" s="13" t="n"/>
      <c r="B2696" s="14" t="n"/>
      <c r="C2696" s="14" t="n"/>
      <c r="D2696" s="14">
        <f>IF(C2696="","",IFERROR(VLOOKUP(C2696,Listas!$A$6:$B$45,2,FALSE),"Conta não cadastrada"))</f>
        <v/>
      </c>
      <c r="E2696" s="15" t="n"/>
    </row>
    <row r="2697">
      <c r="A2697" s="13" t="n"/>
      <c r="B2697" s="14" t="n"/>
      <c r="C2697" s="14" t="n"/>
      <c r="D2697" s="14">
        <f>IF(C2697="","",IFERROR(VLOOKUP(C2697,Listas!$A$6:$B$45,2,FALSE),"Conta não cadastrada"))</f>
        <v/>
      </c>
      <c r="E2697" s="15" t="n"/>
    </row>
    <row r="2698">
      <c r="A2698" s="13" t="n"/>
      <c r="B2698" s="14" t="n"/>
      <c r="C2698" s="14" t="n"/>
      <c r="D2698" s="14">
        <f>IF(C2698="","",IFERROR(VLOOKUP(C2698,Listas!$A$6:$B$45,2,FALSE),"Conta não cadastrada"))</f>
        <v/>
      </c>
      <c r="E2698" s="15" t="n"/>
    </row>
    <row r="2699">
      <c r="A2699" s="13" t="n"/>
      <c r="B2699" s="14" t="n"/>
      <c r="C2699" s="14" t="n"/>
      <c r="D2699" s="14">
        <f>IF(C2699="","",IFERROR(VLOOKUP(C2699,Listas!$A$6:$B$45,2,FALSE),"Conta não cadastrada"))</f>
        <v/>
      </c>
      <c r="E2699" s="15" t="n"/>
    </row>
    <row r="2700">
      <c r="A2700" s="13" t="n"/>
      <c r="B2700" s="14" t="n"/>
      <c r="C2700" s="14" t="n"/>
      <c r="D2700" s="14">
        <f>IF(C2700="","",IFERROR(VLOOKUP(C2700,Listas!$A$6:$B$45,2,FALSE),"Conta não cadastrada"))</f>
        <v/>
      </c>
      <c r="E2700" s="15" t="n"/>
    </row>
    <row r="2701">
      <c r="A2701" s="13" t="n"/>
      <c r="B2701" s="14" t="n"/>
      <c r="C2701" s="14" t="n"/>
      <c r="D2701" s="14">
        <f>IF(C2701="","",IFERROR(VLOOKUP(C2701,Listas!$A$6:$B$45,2,FALSE),"Conta não cadastrada"))</f>
        <v/>
      </c>
      <c r="E2701" s="15" t="n"/>
    </row>
    <row r="2702">
      <c r="A2702" s="13" t="n"/>
      <c r="B2702" s="14" t="n"/>
      <c r="C2702" s="14" t="n"/>
      <c r="D2702" s="14">
        <f>IF(C2702="","",IFERROR(VLOOKUP(C2702,Listas!$A$6:$B$45,2,FALSE),"Conta não cadastrada"))</f>
        <v/>
      </c>
      <c r="E2702" s="15" t="n"/>
    </row>
    <row r="2703">
      <c r="A2703" s="13" t="n"/>
      <c r="B2703" s="14" t="n"/>
      <c r="C2703" s="14" t="n"/>
      <c r="D2703" s="14">
        <f>IF(C2703="","",IFERROR(VLOOKUP(C2703,Listas!$A$6:$B$45,2,FALSE),"Conta não cadastrada"))</f>
        <v/>
      </c>
      <c r="E2703" s="15" t="n"/>
    </row>
    <row r="2704">
      <c r="A2704" s="13" t="n"/>
      <c r="B2704" s="14" t="n"/>
      <c r="C2704" s="14" t="n"/>
      <c r="D2704" s="14">
        <f>IF(C2704="","",IFERROR(VLOOKUP(C2704,Listas!$A$6:$B$45,2,FALSE),"Conta não cadastrada"))</f>
        <v/>
      </c>
      <c r="E2704" s="15" t="n"/>
    </row>
    <row r="2705">
      <c r="A2705" s="13" t="n"/>
      <c r="B2705" s="14" t="n"/>
      <c r="C2705" s="14" t="n"/>
      <c r="D2705" s="14">
        <f>IF(C2705="","",IFERROR(VLOOKUP(C2705,Listas!$A$6:$B$45,2,FALSE),"Conta não cadastrada"))</f>
        <v/>
      </c>
      <c r="E2705" s="15" t="n"/>
    </row>
    <row r="2706">
      <c r="A2706" s="13" t="n"/>
      <c r="B2706" s="14" t="n"/>
      <c r="C2706" s="14" t="n"/>
      <c r="D2706" s="14">
        <f>IF(C2706="","",IFERROR(VLOOKUP(C2706,Listas!$A$6:$B$45,2,FALSE),"Conta não cadastrada"))</f>
        <v/>
      </c>
      <c r="E2706" s="15" t="n"/>
    </row>
    <row r="2707">
      <c r="A2707" s="13" t="n"/>
      <c r="B2707" s="14" t="n"/>
      <c r="C2707" s="14" t="n"/>
      <c r="D2707" s="14">
        <f>IF(C2707="","",IFERROR(VLOOKUP(C2707,Listas!$A$6:$B$45,2,FALSE),"Conta não cadastrada"))</f>
        <v/>
      </c>
      <c r="E2707" s="15" t="n"/>
    </row>
    <row r="2708">
      <c r="A2708" s="13" t="n"/>
      <c r="B2708" s="14" t="n"/>
      <c r="C2708" s="14" t="n"/>
      <c r="D2708" s="14">
        <f>IF(C2708="","",IFERROR(VLOOKUP(C2708,Listas!$A$6:$B$45,2,FALSE),"Conta não cadastrada"))</f>
        <v/>
      </c>
      <c r="E2708" s="15" t="n"/>
    </row>
    <row r="2709">
      <c r="A2709" s="13" t="n"/>
      <c r="B2709" s="14" t="n"/>
      <c r="C2709" s="14" t="n"/>
      <c r="D2709" s="14">
        <f>IF(C2709="","",IFERROR(VLOOKUP(C2709,Listas!$A$6:$B$45,2,FALSE),"Conta não cadastrada"))</f>
        <v/>
      </c>
      <c r="E2709" s="15" t="n"/>
    </row>
    <row r="2710">
      <c r="A2710" s="13" t="n"/>
      <c r="B2710" s="14" t="n"/>
      <c r="C2710" s="14" t="n"/>
      <c r="D2710" s="14">
        <f>IF(C2710="","",IFERROR(VLOOKUP(C2710,Listas!$A$6:$B$45,2,FALSE),"Conta não cadastrada"))</f>
        <v/>
      </c>
      <c r="E2710" s="15" t="n"/>
    </row>
    <row r="2711">
      <c r="A2711" s="13" t="n"/>
      <c r="B2711" s="14" t="n"/>
      <c r="C2711" s="14" t="n"/>
      <c r="D2711" s="14">
        <f>IF(C2711="","",IFERROR(VLOOKUP(C2711,Listas!$A$6:$B$45,2,FALSE),"Conta não cadastrada"))</f>
        <v/>
      </c>
      <c r="E2711" s="15" t="n"/>
    </row>
    <row r="2712">
      <c r="A2712" s="13" t="n"/>
      <c r="B2712" s="14" t="n"/>
      <c r="C2712" s="14" t="n"/>
      <c r="D2712" s="14">
        <f>IF(C2712="","",IFERROR(VLOOKUP(C2712,Listas!$A$6:$B$45,2,FALSE),"Conta não cadastrada"))</f>
        <v/>
      </c>
      <c r="E2712" s="15" t="n"/>
    </row>
    <row r="2713">
      <c r="A2713" s="13" t="n"/>
      <c r="B2713" s="14" t="n"/>
      <c r="C2713" s="14" t="n"/>
      <c r="D2713" s="14">
        <f>IF(C2713="","",IFERROR(VLOOKUP(C2713,Listas!$A$6:$B$45,2,FALSE),"Conta não cadastrada"))</f>
        <v/>
      </c>
      <c r="E2713" s="15" t="n"/>
    </row>
    <row r="2714">
      <c r="A2714" s="13" t="n"/>
      <c r="B2714" s="14" t="n"/>
      <c r="C2714" s="14" t="n"/>
      <c r="D2714" s="14">
        <f>IF(C2714="","",IFERROR(VLOOKUP(C2714,Listas!$A$6:$B$45,2,FALSE),"Conta não cadastrada"))</f>
        <v/>
      </c>
      <c r="E2714" s="15" t="n"/>
    </row>
    <row r="2715">
      <c r="A2715" s="13" t="n"/>
      <c r="B2715" s="14" t="n"/>
      <c r="C2715" s="14" t="n"/>
      <c r="D2715" s="14">
        <f>IF(C2715="","",IFERROR(VLOOKUP(C2715,Listas!$A$6:$B$45,2,FALSE),"Conta não cadastrada"))</f>
        <v/>
      </c>
      <c r="E2715" s="15" t="n"/>
    </row>
    <row r="2716">
      <c r="A2716" s="13" t="n"/>
      <c r="B2716" s="14" t="n"/>
      <c r="C2716" s="14" t="n"/>
      <c r="D2716" s="14">
        <f>IF(C2716="","",IFERROR(VLOOKUP(C2716,Listas!$A$6:$B$45,2,FALSE),"Conta não cadastrada"))</f>
        <v/>
      </c>
      <c r="E2716" s="15" t="n"/>
    </row>
    <row r="2717">
      <c r="A2717" s="13" t="n"/>
      <c r="B2717" s="14" t="n"/>
      <c r="C2717" s="14" t="n"/>
      <c r="D2717" s="14">
        <f>IF(C2717="","",IFERROR(VLOOKUP(C2717,Listas!$A$6:$B$45,2,FALSE),"Conta não cadastrada"))</f>
        <v/>
      </c>
      <c r="E2717" s="15" t="n"/>
    </row>
    <row r="2718">
      <c r="A2718" s="13" t="n"/>
      <c r="B2718" s="14" t="n"/>
      <c r="C2718" s="14" t="n"/>
      <c r="D2718" s="14">
        <f>IF(C2718="","",IFERROR(VLOOKUP(C2718,Listas!$A$6:$B$45,2,FALSE),"Conta não cadastrada"))</f>
        <v/>
      </c>
      <c r="E2718" s="15" t="n"/>
    </row>
    <row r="2719">
      <c r="A2719" s="13" t="n"/>
      <c r="B2719" s="14" t="n"/>
      <c r="C2719" s="14" t="n"/>
      <c r="D2719" s="14">
        <f>IF(C2719="","",IFERROR(VLOOKUP(C2719,Listas!$A$6:$B$45,2,FALSE),"Conta não cadastrada"))</f>
        <v/>
      </c>
      <c r="E2719" s="15" t="n"/>
    </row>
    <row r="2720">
      <c r="A2720" s="13" t="n"/>
      <c r="B2720" s="14" t="n"/>
      <c r="C2720" s="14" t="n"/>
      <c r="D2720" s="14">
        <f>IF(C2720="","",IFERROR(VLOOKUP(C2720,Listas!$A$6:$B$45,2,FALSE),"Conta não cadastrada"))</f>
        <v/>
      </c>
      <c r="E2720" s="15" t="n"/>
    </row>
    <row r="2721">
      <c r="A2721" s="13" t="n"/>
      <c r="B2721" s="14" t="n"/>
      <c r="C2721" s="14" t="n"/>
      <c r="D2721" s="14">
        <f>IF(C2721="","",IFERROR(VLOOKUP(C2721,Listas!$A$6:$B$45,2,FALSE),"Conta não cadastrada"))</f>
        <v/>
      </c>
      <c r="E2721" s="15" t="n"/>
    </row>
    <row r="2722">
      <c r="A2722" s="13" t="n"/>
      <c r="B2722" s="14" t="n"/>
      <c r="C2722" s="14" t="n"/>
      <c r="D2722" s="14">
        <f>IF(C2722="","",IFERROR(VLOOKUP(C2722,Listas!$A$6:$B$45,2,FALSE),"Conta não cadastrada"))</f>
        <v/>
      </c>
      <c r="E2722" s="15" t="n"/>
    </row>
    <row r="2723">
      <c r="A2723" s="13" t="n"/>
      <c r="B2723" s="14" t="n"/>
      <c r="C2723" s="14" t="n"/>
      <c r="D2723" s="14">
        <f>IF(C2723="","",IFERROR(VLOOKUP(C2723,Listas!$A$6:$B$45,2,FALSE),"Conta não cadastrada"))</f>
        <v/>
      </c>
      <c r="E2723" s="15" t="n"/>
    </row>
    <row r="2724">
      <c r="A2724" s="13" t="n"/>
      <c r="B2724" s="14" t="n"/>
      <c r="C2724" s="14" t="n"/>
      <c r="D2724" s="14">
        <f>IF(C2724="","",IFERROR(VLOOKUP(C2724,Listas!$A$6:$B$45,2,FALSE),"Conta não cadastrada"))</f>
        <v/>
      </c>
      <c r="E2724" s="15" t="n"/>
    </row>
    <row r="2725">
      <c r="A2725" s="13" t="n"/>
      <c r="B2725" s="14" t="n"/>
      <c r="C2725" s="14" t="n"/>
      <c r="D2725" s="14">
        <f>IF(C2725="","",IFERROR(VLOOKUP(C2725,Listas!$A$6:$B$45,2,FALSE),"Conta não cadastrada"))</f>
        <v/>
      </c>
      <c r="E2725" s="15" t="n"/>
    </row>
    <row r="2726">
      <c r="A2726" s="13" t="n"/>
      <c r="B2726" s="14" t="n"/>
      <c r="C2726" s="14" t="n"/>
      <c r="D2726" s="14">
        <f>IF(C2726="","",IFERROR(VLOOKUP(C2726,Listas!$A$6:$B$45,2,FALSE),"Conta não cadastrada"))</f>
        <v/>
      </c>
      <c r="E2726" s="15" t="n"/>
    </row>
    <row r="2727">
      <c r="A2727" s="13" t="n"/>
      <c r="B2727" s="14" t="n"/>
      <c r="C2727" s="14" t="n"/>
      <c r="D2727" s="14">
        <f>IF(C2727="","",IFERROR(VLOOKUP(C2727,Listas!$A$6:$B$45,2,FALSE),"Conta não cadastrada"))</f>
        <v/>
      </c>
      <c r="E2727" s="15" t="n"/>
    </row>
    <row r="2728">
      <c r="A2728" s="13" t="n"/>
      <c r="B2728" s="14" t="n"/>
      <c r="C2728" s="14" t="n"/>
      <c r="D2728" s="14">
        <f>IF(C2728="","",IFERROR(VLOOKUP(C2728,Listas!$A$6:$B$45,2,FALSE),"Conta não cadastrada"))</f>
        <v/>
      </c>
      <c r="E2728" s="15" t="n"/>
    </row>
    <row r="2729">
      <c r="A2729" s="13" t="n"/>
      <c r="B2729" s="14" t="n"/>
      <c r="C2729" s="14" t="n"/>
      <c r="D2729" s="14">
        <f>IF(C2729="","",IFERROR(VLOOKUP(C2729,Listas!$A$6:$B$45,2,FALSE),"Conta não cadastrada"))</f>
        <v/>
      </c>
      <c r="E2729" s="15" t="n"/>
    </row>
    <row r="2730">
      <c r="A2730" s="13" t="n"/>
      <c r="B2730" s="14" t="n"/>
      <c r="C2730" s="14" t="n"/>
      <c r="D2730" s="14">
        <f>IF(C2730="","",IFERROR(VLOOKUP(C2730,Listas!$A$6:$B$45,2,FALSE),"Conta não cadastrada"))</f>
        <v/>
      </c>
      <c r="E2730" s="15" t="n"/>
    </row>
    <row r="2731">
      <c r="A2731" s="13" t="n"/>
      <c r="B2731" s="14" t="n"/>
      <c r="C2731" s="14" t="n"/>
      <c r="D2731" s="14">
        <f>IF(C2731="","",IFERROR(VLOOKUP(C2731,Listas!$A$6:$B$45,2,FALSE),"Conta não cadastrada"))</f>
        <v/>
      </c>
      <c r="E2731" s="15" t="n"/>
    </row>
    <row r="2732">
      <c r="A2732" s="13" t="n"/>
      <c r="B2732" s="14" t="n"/>
      <c r="C2732" s="14" t="n"/>
      <c r="D2732" s="14">
        <f>IF(C2732="","",IFERROR(VLOOKUP(C2732,Listas!$A$6:$B$45,2,FALSE),"Conta não cadastrada"))</f>
        <v/>
      </c>
      <c r="E2732" s="15" t="n"/>
    </row>
    <row r="2733">
      <c r="A2733" s="13" t="n"/>
      <c r="B2733" s="14" t="n"/>
      <c r="C2733" s="14" t="n"/>
      <c r="D2733" s="14">
        <f>IF(C2733="","",IFERROR(VLOOKUP(C2733,Listas!$A$6:$B$45,2,FALSE),"Conta não cadastrada"))</f>
        <v/>
      </c>
      <c r="E2733" s="15" t="n"/>
    </row>
    <row r="2734">
      <c r="A2734" s="13" t="n"/>
      <c r="B2734" s="14" t="n"/>
      <c r="C2734" s="14" t="n"/>
      <c r="D2734" s="14">
        <f>IF(C2734="","",IFERROR(VLOOKUP(C2734,Listas!$A$6:$B$45,2,FALSE),"Conta não cadastrada"))</f>
        <v/>
      </c>
      <c r="E2734" s="15" t="n"/>
    </row>
    <row r="2735">
      <c r="A2735" s="13" t="n"/>
      <c r="B2735" s="14" t="n"/>
      <c r="C2735" s="14" t="n"/>
      <c r="D2735" s="14">
        <f>IF(C2735="","",IFERROR(VLOOKUP(C2735,Listas!$A$6:$B$45,2,FALSE),"Conta não cadastrada"))</f>
        <v/>
      </c>
      <c r="E2735" s="15" t="n"/>
    </row>
    <row r="2736">
      <c r="A2736" s="13" t="n"/>
      <c r="B2736" s="14" t="n"/>
      <c r="C2736" s="14" t="n"/>
      <c r="D2736" s="14">
        <f>IF(C2736="","",IFERROR(VLOOKUP(C2736,Listas!$A$6:$B$45,2,FALSE),"Conta não cadastrada"))</f>
        <v/>
      </c>
      <c r="E2736" s="15" t="n"/>
    </row>
    <row r="2737">
      <c r="A2737" s="13" t="n"/>
      <c r="B2737" s="14" t="n"/>
      <c r="C2737" s="14" t="n"/>
      <c r="D2737" s="14">
        <f>IF(C2737="","",IFERROR(VLOOKUP(C2737,Listas!$A$6:$B$45,2,FALSE),"Conta não cadastrada"))</f>
        <v/>
      </c>
      <c r="E2737" s="15" t="n"/>
    </row>
    <row r="2738">
      <c r="A2738" s="13" t="n"/>
      <c r="B2738" s="14" t="n"/>
      <c r="C2738" s="14" t="n"/>
      <c r="D2738" s="14">
        <f>IF(C2738="","",IFERROR(VLOOKUP(C2738,Listas!$A$6:$B$45,2,FALSE),"Conta não cadastrada"))</f>
        <v/>
      </c>
      <c r="E2738" s="15" t="n"/>
    </row>
    <row r="2739">
      <c r="A2739" s="13" t="n"/>
      <c r="B2739" s="14" t="n"/>
      <c r="C2739" s="14" t="n"/>
      <c r="D2739" s="14">
        <f>IF(C2739="","",IFERROR(VLOOKUP(C2739,Listas!$A$6:$B$45,2,FALSE),"Conta não cadastrada"))</f>
        <v/>
      </c>
      <c r="E2739" s="15" t="n"/>
    </row>
    <row r="2740">
      <c r="A2740" s="13" t="n"/>
      <c r="B2740" s="14" t="n"/>
      <c r="C2740" s="14" t="n"/>
      <c r="D2740" s="14">
        <f>IF(C2740="","",IFERROR(VLOOKUP(C2740,Listas!$A$6:$B$45,2,FALSE),"Conta não cadastrada"))</f>
        <v/>
      </c>
      <c r="E2740" s="15" t="n"/>
    </row>
    <row r="2741">
      <c r="A2741" s="13" t="n"/>
      <c r="B2741" s="14" t="n"/>
      <c r="C2741" s="14" t="n"/>
      <c r="D2741" s="14">
        <f>IF(C2741="","",IFERROR(VLOOKUP(C2741,Listas!$A$6:$B$45,2,FALSE),"Conta não cadastrada"))</f>
        <v/>
      </c>
      <c r="E2741" s="15" t="n"/>
    </row>
    <row r="2742">
      <c r="A2742" s="13" t="n"/>
      <c r="B2742" s="14" t="n"/>
      <c r="C2742" s="14" t="n"/>
      <c r="D2742" s="14">
        <f>IF(C2742="","",IFERROR(VLOOKUP(C2742,Listas!$A$6:$B$45,2,FALSE),"Conta não cadastrada"))</f>
        <v/>
      </c>
      <c r="E2742" s="15" t="n"/>
    </row>
    <row r="2743">
      <c r="A2743" s="13" t="n"/>
      <c r="B2743" s="14" t="n"/>
      <c r="C2743" s="14" t="n"/>
      <c r="D2743" s="14">
        <f>IF(C2743="","",IFERROR(VLOOKUP(C2743,Listas!$A$6:$B$45,2,FALSE),"Conta não cadastrada"))</f>
        <v/>
      </c>
      <c r="E2743" s="15" t="n"/>
    </row>
    <row r="2744">
      <c r="A2744" s="13" t="n"/>
      <c r="B2744" s="14" t="n"/>
      <c r="C2744" s="14" t="n"/>
      <c r="D2744" s="14">
        <f>IF(C2744="","",IFERROR(VLOOKUP(C2744,Listas!$A$6:$B$45,2,FALSE),"Conta não cadastrada"))</f>
        <v/>
      </c>
      <c r="E2744" s="15" t="n"/>
    </row>
    <row r="2745">
      <c r="A2745" s="13" t="n"/>
      <c r="B2745" s="14" t="n"/>
      <c r="C2745" s="14" t="n"/>
      <c r="D2745" s="14">
        <f>IF(C2745="","",IFERROR(VLOOKUP(C2745,Listas!$A$6:$B$45,2,FALSE),"Conta não cadastrada"))</f>
        <v/>
      </c>
      <c r="E2745" s="15" t="n"/>
    </row>
    <row r="2746">
      <c r="A2746" s="13" t="n"/>
      <c r="B2746" s="14" t="n"/>
      <c r="C2746" s="14" t="n"/>
      <c r="D2746" s="14">
        <f>IF(C2746="","",IFERROR(VLOOKUP(C2746,Listas!$A$6:$B$45,2,FALSE),"Conta não cadastrada"))</f>
        <v/>
      </c>
      <c r="E2746" s="15" t="n"/>
    </row>
    <row r="2747">
      <c r="A2747" s="13" t="n"/>
      <c r="B2747" s="14" t="n"/>
      <c r="C2747" s="14" t="n"/>
      <c r="D2747" s="14">
        <f>IF(C2747="","",IFERROR(VLOOKUP(C2747,Listas!$A$6:$B$45,2,FALSE),"Conta não cadastrada"))</f>
        <v/>
      </c>
      <c r="E2747" s="15" t="n"/>
    </row>
    <row r="2748">
      <c r="A2748" s="13" t="n"/>
      <c r="B2748" s="14" t="n"/>
      <c r="C2748" s="14" t="n"/>
      <c r="D2748" s="14">
        <f>IF(C2748="","",IFERROR(VLOOKUP(C2748,Listas!$A$6:$B$45,2,FALSE),"Conta não cadastrada"))</f>
        <v/>
      </c>
      <c r="E2748" s="15" t="n"/>
    </row>
    <row r="2749">
      <c r="A2749" s="13" t="n"/>
      <c r="B2749" s="14" t="n"/>
      <c r="C2749" s="14" t="n"/>
      <c r="D2749" s="14">
        <f>IF(C2749="","",IFERROR(VLOOKUP(C2749,Listas!$A$6:$B$45,2,FALSE),"Conta não cadastrada"))</f>
        <v/>
      </c>
      <c r="E2749" s="15" t="n"/>
    </row>
    <row r="2750">
      <c r="A2750" s="13" t="n"/>
      <c r="B2750" s="14" t="n"/>
      <c r="C2750" s="14" t="n"/>
      <c r="D2750" s="14">
        <f>IF(C2750="","",IFERROR(VLOOKUP(C2750,Listas!$A$6:$B$45,2,FALSE),"Conta não cadastrada"))</f>
        <v/>
      </c>
      <c r="E2750" s="15" t="n"/>
    </row>
    <row r="2751">
      <c r="A2751" s="13" t="n"/>
      <c r="B2751" s="14" t="n"/>
      <c r="C2751" s="14" t="n"/>
      <c r="D2751" s="14">
        <f>IF(C2751="","",IFERROR(VLOOKUP(C2751,Listas!$A$6:$B$45,2,FALSE),"Conta não cadastrada"))</f>
        <v/>
      </c>
      <c r="E2751" s="15" t="n"/>
    </row>
    <row r="2752">
      <c r="A2752" s="13" t="n"/>
      <c r="B2752" s="14" t="n"/>
      <c r="C2752" s="14" t="n"/>
      <c r="D2752" s="14">
        <f>IF(C2752="","",IFERROR(VLOOKUP(C2752,Listas!$A$6:$B$45,2,FALSE),"Conta não cadastrada"))</f>
        <v/>
      </c>
      <c r="E2752" s="15" t="n"/>
    </row>
    <row r="2753">
      <c r="A2753" s="13" t="n"/>
      <c r="B2753" s="14" t="n"/>
      <c r="C2753" s="14" t="n"/>
      <c r="D2753" s="14">
        <f>IF(C2753="","",IFERROR(VLOOKUP(C2753,Listas!$A$6:$B$45,2,FALSE),"Conta não cadastrada"))</f>
        <v/>
      </c>
      <c r="E2753" s="15" t="n"/>
    </row>
    <row r="2754">
      <c r="A2754" s="13" t="n"/>
      <c r="B2754" s="14" t="n"/>
      <c r="C2754" s="14" t="n"/>
      <c r="D2754" s="14">
        <f>IF(C2754="","",IFERROR(VLOOKUP(C2754,Listas!$A$6:$B$45,2,FALSE),"Conta não cadastrada"))</f>
        <v/>
      </c>
      <c r="E2754" s="15" t="n"/>
    </row>
    <row r="2755">
      <c r="A2755" s="13" t="n"/>
      <c r="B2755" s="14" t="n"/>
      <c r="C2755" s="14" t="n"/>
      <c r="D2755" s="14">
        <f>IF(C2755="","",IFERROR(VLOOKUP(C2755,Listas!$A$6:$B$45,2,FALSE),"Conta não cadastrada"))</f>
        <v/>
      </c>
      <c r="E2755" s="15" t="n"/>
    </row>
    <row r="2756">
      <c r="A2756" s="13" t="n"/>
      <c r="B2756" s="14" t="n"/>
      <c r="C2756" s="14" t="n"/>
      <c r="D2756" s="14">
        <f>IF(C2756="","",IFERROR(VLOOKUP(C2756,Listas!$A$6:$B$45,2,FALSE),"Conta não cadastrada"))</f>
        <v/>
      </c>
      <c r="E2756" s="15" t="n"/>
    </row>
    <row r="2757">
      <c r="A2757" s="13" t="n"/>
      <c r="B2757" s="14" t="n"/>
      <c r="C2757" s="14" t="n"/>
      <c r="D2757" s="14">
        <f>IF(C2757="","",IFERROR(VLOOKUP(C2757,Listas!$A$6:$B$45,2,FALSE),"Conta não cadastrada"))</f>
        <v/>
      </c>
      <c r="E2757" s="15" t="n"/>
    </row>
    <row r="2758">
      <c r="A2758" s="13" t="n"/>
      <c r="B2758" s="14" t="n"/>
      <c r="C2758" s="14" t="n"/>
      <c r="D2758" s="14">
        <f>IF(C2758="","",IFERROR(VLOOKUP(C2758,Listas!$A$6:$B$45,2,FALSE),"Conta não cadastrada"))</f>
        <v/>
      </c>
      <c r="E2758" s="15" t="n"/>
    </row>
    <row r="2759">
      <c r="A2759" s="13" t="n"/>
      <c r="B2759" s="14" t="n"/>
      <c r="C2759" s="14" t="n"/>
      <c r="D2759" s="14">
        <f>IF(C2759="","",IFERROR(VLOOKUP(C2759,Listas!$A$6:$B$45,2,FALSE),"Conta não cadastrada"))</f>
        <v/>
      </c>
      <c r="E2759" s="15" t="n"/>
    </row>
    <row r="2760">
      <c r="A2760" s="13" t="n"/>
      <c r="B2760" s="14" t="n"/>
      <c r="C2760" s="14" t="n"/>
      <c r="D2760" s="14">
        <f>IF(C2760="","",IFERROR(VLOOKUP(C2760,Listas!$A$6:$B$45,2,FALSE),"Conta não cadastrada"))</f>
        <v/>
      </c>
      <c r="E2760" s="15" t="n"/>
    </row>
    <row r="2761">
      <c r="A2761" s="13" t="n"/>
      <c r="B2761" s="14" t="n"/>
      <c r="C2761" s="14" t="n"/>
      <c r="D2761" s="14">
        <f>IF(C2761="","",IFERROR(VLOOKUP(C2761,Listas!$A$6:$B$45,2,FALSE),"Conta não cadastrada"))</f>
        <v/>
      </c>
      <c r="E2761" s="15" t="n"/>
    </row>
    <row r="2762">
      <c r="A2762" s="13" t="n"/>
      <c r="B2762" s="14" t="n"/>
      <c r="C2762" s="14" t="n"/>
      <c r="D2762" s="14">
        <f>IF(C2762="","",IFERROR(VLOOKUP(C2762,Listas!$A$6:$B$45,2,FALSE),"Conta não cadastrada"))</f>
        <v/>
      </c>
      <c r="E2762" s="15" t="n"/>
    </row>
    <row r="2763">
      <c r="A2763" s="13" t="n"/>
      <c r="B2763" s="14" t="n"/>
      <c r="C2763" s="14" t="n"/>
      <c r="D2763" s="14">
        <f>IF(C2763="","",IFERROR(VLOOKUP(C2763,Listas!$A$6:$B$45,2,FALSE),"Conta não cadastrada"))</f>
        <v/>
      </c>
      <c r="E2763" s="15" t="n"/>
    </row>
    <row r="2764">
      <c r="A2764" s="13" t="n"/>
      <c r="B2764" s="14" t="n"/>
      <c r="C2764" s="14" t="n"/>
      <c r="D2764" s="14">
        <f>IF(C2764="","",IFERROR(VLOOKUP(C2764,Listas!$A$6:$B$45,2,FALSE),"Conta não cadastrada"))</f>
        <v/>
      </c>
      <c r="E2764" s="15" t="n"/>
    </row>
    <row r="2765">
      <c r="A2765" s="13" t="n"/>
      <c r="B2765" s="14" t="n"/>
      <c r="C2765" s="14" t="n"/>
      <c r="D2765" s="14">
        <f>IF(C2765="","",IFERROR(VLOOKUP(C2765,Listas!$A$6:$B$45,2,FALSE),"Conta não cadastrada"))</f>
        <v/>
      </c>
      <c r="E2765" s="15" t="n"/>
    </row>
    <row r="2766">
      <c r="A2766" s="13" t="n"/>
      <c r="B2766" s="14" t="n"/>
      <c r="C2766" s="14" t="n"/>
      <c r="D2766" s="14">
        <f>IF(C2766="","",IFERROR(VLOOKUP(C2766,Listas!$A$6:$B$45,2,FALSE),"Conta não cadastrada"))</f>
        <v/>
      </c>
      <c r="E2766" s="15" t="n"/>
    </row>
    <row r="2767">
      <c r="A2767" s="13" t="n"/>
      <c r="B2767" s="14" t="n"/>
      <c r="C2767" s="14" t="n"/>
      <c r="D2767" s="14">
        <f>IF(C2767="","",IFERROR(VLOOKUP(C2767,Listas!$A$6:$B$45,2,FALSE),"Conta não cadastrada"))</f>
        <v/>
      </c>
      <c r="E2767" s="15" t="n"/>
    </row>
    <row r="2768">
      <c r="A2768" s="13" t="n"/>
      <c r="B2768" s="14" t="n"/>
      <c r="C2768" s="14" t="n"/>
      <c r="D2768" s="14">
        <f>IF(C2768="","",IFERROR(VLOOKUP(C2768,Listas!$A$6:$B$45,2,FALSE),"Conta não cadastrada"))</f>
        <v/>
      </c>
      <c r="E2768" s="15" t="n"/>
    </row>
    <row r="2769">
      <c r="A2769" s="13" t="n"/>
      <c r="B2769" s="14" t="n"/>
      <c r="C2769" s="14" t="n"/>
      <c r="D2769" s="14">
        <f>IF(C2769="","",IFERROR(VLOOKUP(C2769,Listas!$A$6:$B$45,2,FALSE),"Conta não cadastrada"))</f>
        <v/>
      </c>
      <c r="E2769" s="15" t="n"/>
    </row>
    <row r="2770">
      <c r="A2770" s="13" t="n"/>
      <c r="B2770" s="14" t="n"/>
      <c r="C2770" s="14" t="n"/>
      <c r="D2770" s="14">
        <f>IF(C2770="","",IFERROR(VLOOKUP(C2770,Listas!$A$6:$B$45,2,FALSE),"Conta não cadastrada"))</f>
        <v/>
      </c>
      <c r="E2770" s="15" t="n"/>
    </row>
    <row r="2771">
      <c r="A2771" s="13" t="n"/>
      <c r="B2771" s="14" t="n"/>
      <c r="C2771" s="14" t="n"/>
      <c r="D2771" s="14">
        <f>IF(C2771="","",IFERROR(VLOOKUP(C2771,Listas!$A$6:$B$45,2,FALSE),"Conta não cadastrada"))</f>
        <v/>
      </c>
      <c r="E2771" s="15" t="n"/>
    </row>
    <row r="2772">
      <c r="A2772" s="13" t="n"/>
      <c r="B2772" s="14" t="n"/>
      <c r="C2772" s="14" t="n"/>
      <c r="D2772" s="14">
        <f>IF(C2772="","",IFERROR(VLOOKUP(C2772,Listas!$A$6:$B$45,2,FALSE),"Conta não cadastrada"))</f>
        <v/>
      </c>
      <c r="E2772" s="15" t="n"/>
    </row>
    <row r="2773">
      <c r="A2773" s="13" t="n"/>
      <c r="B2773" s="14" t="n"/>
      <c r="C2773" s="14" t="n"/>
      <c r="D2773" s="14">
        <f>IF(C2773="","",IFERROR(VLOOKUP(C2773,Listas!$A$6:$B$45,2,FALSE),"Conta não cadastrada"))</f>
        <v/>
      </c>
      <c r="E2773" s="15" t="n"/>
    </row>
    <row r="2774">
      <c r="A2774" s="13" t="n"/>
      <c r="B2774" s="14" t="n"/>
      <c r="C2774" s="14" t="n"/>
      <c r="D2774" s="14">
        <f>IF(C2774="","",IFERROR(VLOOKUP(C2774,Listas!$A$6:$B$45,2,FALSE),"Conta não cadastrada"))</f>
        <v/>
      </c>
      <c r="E2774" s="15" t="n"/>
    </row>
    <row r="2775">
      <c r="A2775" s="13" t="n"/>
      <c r="B2775" s="14" t="n"/>
      <c r="C2775" s="14" t="n"/>
      <c r="D2775" s="14">
        <f>IF(C2775="","",IFERROR(VLOOKUP(C2775,Listas!$A$6:$B$45,2,FALSE),"Conta não cadastrada"))</f>
        <v/>
      </c>
      <c r="E2775" s="15" t="n"/>
    </row>
    <row r="2776">
      <c r="A2776" s="13" t="n"/>
      <c r="B2776" s="14" t="n"/>
      <c r="C2776" s="14" t="n"/>
      <c r="D2776" s="14">
        <f>IF(C2776="","",IFERROR(VLOOKUP(C2776,Listas!$A$6:$B$45,2,FALSE),"Conta não cadastrada"))</f>
        <v/>
      </c>
      <c r="E2776" s="15" t="n"/>
    </row>
    <row r="2777">
      <c r="A2777" s="13" t="n"/>
      <c r="B2777" s="14" t="n"/>
      <c r="C2777" s="14" t="n"/>
      <c r="D2777" s="14">
        <f>IF(C2777="","",IFERROR(VLOOKUP(C2777,Listas!$A$6:$B$45,2,FALSE),"Conta não cadastrada"))</f>
        <v/>
      </c>
      <c r="E2777" s="15" t="n"/>
    </row>
    <row r="2778">
      <c r="A2778" s="13" t="n"/>
      <c r="B2778" s="14" t="n"/>
      <c r="C2778" s="14" t="n"/>
      <c r="D2778" s="14">
        <f>IF(C2778="","",IFERROR(VLOOKUP(C2778,Listas!$A$6:$B$45,2,FALSE),"Conta não cadastrada"))</f>
        <v/>
      </c>
      <c r="E2778" s="15" t="n"/>
    </row>
    <row r="2779">
      <c r="A2779" s="13" t="n"/>
      <c r="B2779" s="14" t="n"/>
      <c r="C2779" s="14" t="n"/>
      <c r="D2779" s="14">
        <f>IF(C2779="","",IFERROR(VLOOKUP(C2779,Listas!$A$6:$B$45,2,FALSE),"Conta não cadastrada"))</f>
        <v/>
      </c>
      <c r="E2779" s="15" t="n"/>
    </row>
    <row r="2780">
      <c r="A2780" s="13" t="n"/>
      <c r="B2780" s="14" t="n"/>
      <c r="C2780" s="14" t="n"/>
      <c r="D2780" s="14">
        <f>IF(C2780="","",IFERROR(VLOOKUP(C2780,Listas!$A$6:$B$45,2,FALSE),"Conta não cadastrada"))</f>
        <v/>
      </c>
      <c r="E2780" s="15" t="n"/>
    </row>
    <row r="2781">
      <c r="A2781" s="13" t="n"/>
      <c r="B2781" s="14" t="n"/>
      <c r="C2781" s="14" t="n"/>
      <c r="D2781" s="14">
        <f>IF(C2781="","",IFERROR(VLOOKUP(C2781,Listas!$A$6:$B$45,2,FALSE),"Conta não cadastrada"))</f>
        <v/>
      </c>
      <c r="E2781" s="15" t="n"/>
    </row>
    <row r="2782">
      <c r="A2782" s="13" t="n"/>
      <c r="B2782" s="14" t="n"/>
      <c r="C2782" s="14" t="n"/>
      <c r="D2782" s="14">
        <f>IF(C2782="","",IFERROR(VLOOKUP(C2782,Listas!$A$6:$B$45,2,FALSE),"Conta não cadastrada"))</f>
        <v/>
      </c>
      <c r="E2782" s="15" t="n"/>
    </row>
    <row r="2783">
      <c r="A2783" s="13" t="n"/>
      <c r="B2783" s="14" t="n"/>
      <c r="C2783" s="14" t="n"/>
      <c r="D2783" s="14">
        <f>IF(C2783="","",IFERROR(VLOOKUP(C2783,Listas!$A$6:$B$45,2,FALSE),"Conta não cadastrada"))</f>
        <v/>
      </c>
      <c r="E2783" s="15" t="n"/>
    </row>
    <row r="2784">
      <c r="A2784" s="13" t="n"/>
      <c r="B2784" s="14" t="n"/>
      <c r="C2784" s="14" t="n"/>
      <c r="D2784" s="14">
        <f>IF(C2784="","",IFERROR(VLOOKUP(C2784,Listas!$A$6:$B$45,2,FALSE),"Conta não cadastrada"))</f>
        <v/>
      </c>
      <c r="E2784" s="15" t="n"/>
    </row>
    <row r="2785">
      <c r="A2785" s="13" t="n"/>
      <c r="B2785" s="14" t="n"/>
      <c r="C2785" s="14" t="n"/>
      <c r="D2785" s="14">
        <f>IF(C2785="","",IFERROR(VLOOKUP(C2785,Listas!$A$6:$B$45,2,FALSE),"Conta não cadastrada"))</f>
        <v/>
      </c>
      <c r="E2785" s="15" t="n"/>
    </row>
    <row r="2786">
      <c r="A2786" s="13" t="n"/>
      <c r="B2786" s="14" t="n"/>
      <c r="C2786" s="14" t="n"/>
      <c r="D2786" s="14">
        <f>IF(C2786="","",IFERROR(VLOOKUP(C2786,Listas!$A$6:$B$45,2,FALSE),"Conta não cadastrada"))</f>
        <v/>
      </c>
      <c r="E2786" s="15" t="n"/>
    </row>
    <row r="2787">
      <c r="A2787" s="13" t="n"/>
      <c r="B2787" s="14" t="n"/>
      <c r="C2787" s="14" t="n"/>
      <c r="D2787" s="14">
        <f>IF(C2787="","",IFERROR(VLOOKUP(C2787,Listas!$A$6:$B$45,2,FALSE),"Conta não cadastrada"))</f>
        <v/>
      </c>
      <c r="E2787" s="15" t="n"/>
    </row>
    <row r="2788">
      <c r="A2788" s="13" t="n"/>
      <c r="B2788" s="14" t="n"/>
      <c r="C2788" s="14" t="n"/>
      <c r="D2788" s="14">
        <f>IF(C2788="","",IFERROR(VLOOKUP(C2788,Listas!$A$6:$B$45,2,FALSE),"Conta não cadastrada"))</f>
        <v/>
      </c>
      <c r="E2788" s="15" t="n"/>
    </row>
    <row r="2789">
      <c r="A2789" s="13" t="n"/>
      <c r="B2789" s="14" t="n"/>
      <c r="C2789" s="14" t="n"/>
      <c r="D2789" s="14">
        <f>IF(C2789="","",IFERROR(VLOOKUP(C2789,Listas!$A$6:$B$45,2,FALSE),"Conta não cadastrada"))</f>
        <v/>
      </c>
      <c r="E2789" s="15" t="n"/>
    </row>
    <row r="2790">
      <c r="A2790" s="13" t="n"/>
      <c r="B2790" s="14" t="n"/>
      <c r="C2790" s="14" t="n"/>
      <c r="D2790" s="14">
        <f>IF(C2790="","",IFERROR(VLOOKUP(C2790,Listas!$A$6:$B$45,2,FALSE),"Conta não cadastrada"))</f>
        <v/>
      </c>
      <c r="E2790" s="15" t="n"/>
    </row>
    <row r="2791">
      <c r="A2791" s="13" t="n"/>
      <c r="B2791" s="14" t="n"/>
      <c r="C2791" s="14" t="n"/>
      <c r="D2791" s="14">
        <f>IF(C2791="","",IFERROR(VLOOKUP(C2791,Listas!$A$6:$B$45,2,FALSE),"Conta não cadastrada"))</f>
        <v/>
      </c>
      <c r="E2791" s="15" t="n"/>
    </row>
    <row r="2792">
      <c r="A2792" s="13" t="n"/>
      <c r="B2792" s="14" t="n"/>
      <c r="C2792" s="14" t="n"/>
      <c r="D2792" s="14">
        <f>IF(C2792="","",IFERROR(VLOOKUP(C2792,Listas!$A$6:$B$45,2,FALSE),"Conta não cadastrada"))</f>
        <v/>
      </c>
      <c r="E2792" s="15" t="n"/>
    </row>
    <row r="2793">
      <c r="A2793" s="13" t="n"/>
      <c r="B2793" s="14" t="n"/>
      <c r="C2793" s="14" t="n"/>
      <c r="D2793" s="14">
        <f>IF(C2793="","",IFERROR(VLOOKUP(C2793,Listas!$A$6:$B$45,2,FALSE),"Conta não cadastrada"))</f>
        <v/>
      </c>
      <c r="E2793" s="15" t="n"/>
    </row>
    <row r="2794">
      <c r="A2794" s="13" t="n"/>
      <c r="B2794" s="14" t="n"/>
      <c r="C2794" s="14" t="n"/>
      <c r="D2794" s="14">
        <f>IF(C2794="","",IFERROR(VLOOKUP(C2794,Listas!$A$6:$B$45,2,FALSE),"Conta não cadastrada"))</f>
        <v/>
      </c>
      <c r="E2794" s="15" t="n"/>
    </row>
    <row r="2795">
      <c r="A2795" s="13" t="n"/>
      <c r="B2795" s="14" t="n"/>
      <c r="C2795" s="14" t="n"/>
      <c r="D2795" s="14">
        <f>IF(C2795="","",IFERROR(VLOOKUP(C2795,Listas!$A$6:$B$45,2,FALSE),"Conta não cadastrada"))</f>
        <v/>
      </c>
      <c r="E2795" s="15" t="n"/>
    </row>
    <row r="2796">
      <c r="A2796" s="13" t="n"/>
      <c r="B2796" s="14" t="n"/>
      <c r="C2796" s="14" t="n"/>
      <c r="D2796" s="14">
        <f>IF(C2796="","",IFERROR(VLOOKUP(C2796,Listas!$A$6:$B$45,2,FALSE),"Conta não cadastrada"))</f>
        <v/>
      </c>
      <c r="E2796" s="15" t="n"/>
    </row>
    <row r="2797">
      <c r="A2797" s="13" t="n"/>
      <c r="B2797" s="14" t="n"/>
      <c r="C2797" s="14" t="n"/>
      <c r="D2797" s="14">
        <f>IF(C2797="","",IFERROR(VLOOKUP(C2797,Listas!$A$6:$B$45,2,FALSE),"Conta não cadastrada"))</f>
        <v/>
      </c>
      <c r="E2797" s="15" t="n"/>
    </row>
    <row r="2798">
      <c r="A2798" s="13" t="n"/>
      <c r="B2798" s="14" t="n"/>
      <c r="C2798" s="14" t="n"/>
      <c r="D2798" s="14">
        <f>IF(C2798="","",IFERROR(VLOOKUP(C2798,Listas!$A$6:$B$45,2,FALSE),"Conta não cadastrada"))</f>
        <v/>
      </c>
      <c r="E2798" s="15" t="n"/>
    </row>
    <row r="2799">
      <c r="A2799" s="13" t="n"/>
      <c r="B2799" s="14" t="n"/>
      <c r="C2799" s="14" t="n"/>
      <c r="D2799" s="14">
        <f>IF(C2799="","",IFERROR(VLOOKUP(C2799,Listas!$A$6:$B$45,2,FALSE),"Conta não cadastrada"))</f>
        <v/>
      </c>
      <c r="E2799" s="15" t="n"/>
    </row>
    <row r="2800">
      <c r="A2800" s="13" t="n"/>
      <c r="B2800" s="14" t="n"/>
      <c r="C2800" s="14" t="n"/>
      <c r="D2800" s="14">
        <f>IF(C2800="","",IFERROR(VLOOKUP(C2800,Listas!$A$6:$B$45,2,FALSE),"Conta não cadastrada"))</f>
        <v/>
      </c>
      <c r="E2800" s="15" t="n"/>
    </row>
    <row r="2801">
      <c r="A2801" s="13" t="n"/>
      <c r="B2801" s="14" t="n"/>
      <c r="C2801" s="14" t="n"/>
      <c r="D2801" s="14">
        <f>IF(C2801="","",IFERROR(VLOOKUP(C2801,Listas!$A$6:$B$45,2,FALSE),"Conta não cadastrada"))</f>
        <v/>
      </c>
      <c r="E2801" s="15" t="n"/>
    </row>
    <row r="2802">
      <c r="A2802" s="13" t="n"/>
      <c r="B2802" s="14" t="n"/>
      <c r="C2802" s="14" t="n"/>
      <c r="D2802" s="14">
        <f>IF(C2802="","",IFERROR(VLOOKUP(C2802,Listas!$A$6:$B$45,2,FALSE),"Conta não cadastrada"))</f>
        <v/>
      </c>
      <c r="E2802" s="15" t="n"/>
    </row>
    <row r="2803">
      <c r="A2803" s="13" t="n"/>
      <c r="B2803" s="14" t="n"/>
      <c r="C2803" s="14" t="n"/>
      <c r="D2803" s="14">
        <f>IF(C2803="","",IFERROR(VLOOKUP(C2803,Listas!$A$6:$B$45,2,FALSE),"Conta não cadastrada"))</f>
        <v/>
      </c>
      <c r="E2803" s="15" t="n"/>
    </row>
    <row r="2804">
      <c r="A2804" s="13" t="n"/>
      <c r="B2804" s="14" t="n"/>
      <c r="C2804" s="14" t="n"/>
      <c r="D2804" s="14">
        <f>IF(C2804="","",IFERROR(VLOOKUP(C2804,Listas!$A$6:$B$45,2,FALSE),"Conta não cadastrada"))</f>
        <v/>
      </c>
      <c r="E2804" s="15" t="n"/>
    </row>
    <row r="2805">
      <c r="A2805" s="13" t="n"/>
      <c r="B2805" s="14" t="n"/>
      <c r="C2805" s="14" t="n"/>
      <c r="D2805" s="14">
        <f>IF(C2805="","",IFERROR(VLOOKUP(C2805,Listas!$A$6:$B$45,2,FALSE),"Conta não cadastrada"))</f>
        <v/>
      </c>
      <c r="E2805" s="15" t="n"/>
    </row>
    <row r="2806">
      <c r="A2806" s="13" t="n"/>
      <c r="B2806" s="14" t="n"/>
      <c r="C2806" s="14" t="n"/>
      <c r="D2806" s="14">
        <f>IF(C2806="","",IFERROR(VLOOKUP(C2806,Listas!$A$6:$B$45,2,FALSE),"Conta não cadastrada"))</f>
        <v/>
      </c>
      <c r="E2806" s="15" t="n"/>
    </row>
    <row r="2807">
      <c r="A2807" s="13" t="n"/>
      <c r="B2807" s="14" t="n"/>
      <c r="C2807" s="14" t="n"/>
      <c r="D2807" s="14">
        <f>IF(C2807="","",IFERROR(VLOOKUP(C2807,Listas!$A$6:$B$45,2,FALSE),"Conta não cadastrada"))</f>
        <v/>
      </c>
      <c r="E2807" s="15" t="n"/>
    </row>
    <row r="2808">
      <c r="A2808" s="13" t="n"/>
      <c r="B2808" s="14" t="n"/>
      <c r="C2808" s="14" t="n"/>
      <c r="D2808" s="14">
        <f>IF(C2808="","",IFERROR(VLOOKUP(C2808,Listas!$A$6:$B$45,2,FALSE),"Conta não cadastrada"))</f>
        <v/>
      </c>
      <c r="E2808" s="15" t="n"/>
    </row>
    <row r="2809">
      <c r="A2809" s="13" t="n"/>
      <c r="B2809" s="14" t="n"/>
      <c r="C2809" s="14" t="n"/>
      <c r="D2809" s="14">
        <f>IF(C2809="","",IFERROR(VLOOKUP(C2809,Listas!$A$6:$B$45,2,FALSE),"Conta não cadastrada"))</f>
        <v/>
      </c>
      <c r="E2809" s="15" t="n"/>
    </row>
    <row r="2810">
      <c r="A2810" s="13" t="n"/>
      <c r="B2810" s="14" t="n"/>
      <c r="C2810" s="14" t="n"/>
      <c r="D2810" s="14">
        <f>IF(C2810="","",IFERROR(VLOOKUP(C2810,Listas!$A$6:$B$45,2,FALSE),"Conta não cadastrada"))</f>
        <v/>
      </c>
      <c r="E2810" s="15" t="n"/>
    </row>
    <row r="2811">
      <c r="A2811" s="13" t="n"/>
      <c r="B2811" s="14" t="n"/>
      <c r="C2811" s="14" t="n"/>
      <c r="D2811" s="14">
        <f>IF(C2811="","",IFERROR(VLOOKUP(C2811,Listas!$A$6:$B$45,2,FALSE),"Conta não cadastrada"))</f>
        <v/>
      </c>
      <c r="E2811" s="15" t="n"/>
    </row>
    <row r="2812">
      <c r="A2812" s="13" t="n"/>
      <c r="B2812" s="14" t="n"/>
      <c r="C2812" s="14" t="n"/>
      <c r="D2812" s="14">
        <f>IF(C2812="","",IFERROR(VLOOKUP(C2812,Listas!$A$6:$B$45,2,FALSE),"Conta não cadastrada"))</f>
        <v/>
      </c>
      <c r="E2812" s="15" t="n"/>
    </row>
    <row r="2813">
      <c r="A2813" s="13" t="n"/>
      <c r="B2813" s="14" t="n"/>
      <c r="C2813" s="14" t="n"/>
      <c r="D2813" s="14">
        <f>IF(C2813="","",IFERROR(VLOOKUP(C2813,Listas!$A$6:$B$45,2,FALSE),"Conta não cadastrada"))</f>
        <v/>
      </c>
      <c r="E2813" s="15" t="n"/>
    </row>
    <row r="2814">
      <c r="A2814" s="13" t="n"/>
      <c r="B2814" s="14" t="n"/>
      <c r="C2814" s="14" t="n"/>
      <c r="D2814" s="14">
        <f>IF(C2814="","",IFERROR(VLOOKUP(C2814,Listas!$A$6:$B$45,2,FALSE),"Conta não cadastrada"))</f>
        <v/>
      </c>
      <c r="E2814" s="15" t="n"/>
    </row>
    <row r="2815">
      <c r="A2815" s="13" t="n"/>
      <c r="B2815" s="14" t="n"/>
      <c r="C2815" s="14" t="n"/>
      <c r="D2815" s="14">
        <f>IF(C2815="","",IFERROR(VLOOKUP(C2815,Listas!$A$6:$B$45,2,FALSE),"Conta não cadastrada"))</f>
        <v/>
      </c>
      <c r="E2815" s="15" t="n"/>
    </row>
    <row r="2816">
      <c r="A2816" s="13" t="n"/>
      <c r="B2816" s="14" t="n"/>
      <c r="C2816" s="14" t="n"/>
      <c r="D2816" s="14">
        <f>IF(C2816="","",IFERROR(VLOOKUP(C2816,Listas!$A$6:$B$45,2,FALSE),"Conta não cadastrada"))</f>
        <v/>
      </c>
      <c r="E2816" s="15" t="n"/>
    </row>
    <row r="2817">
      <c r="A2817" s="13" t="n"/>
      <c r="B2817" s="14" t="n"/>
      <c r="C2817" s="14" t="n"/>
      <c r="D2817" s="14">
        <f>IF(C2817="","",IFERROR(VLOOKUP(C2817,Listas!$A$6:$B$45,2,FALSE),"Conta não cadastrada"))</f>
        <v/>
      </c>
      <c r="E2817" s="15" t="n"/>
    </row>
    <row r="2818">
      <c r="A2818" s="13" t="n"/>
      <c r="B2818" s="14" t="n"/>
      <c r="C2818" s="14" t="n"/>
      <c r="D2818" s="14">
        <f>IF(C2818="","",IFERROR(VLOOKUP(C2818,Listas!$A$6:$B$45,2,FALSE),"Conta não cadastrada"))</f>
        <v/>
      </c>
      <c r="E2818" s="15" t="n"/>
    </row>
    <row r="2819">
      <c r="A2819" s="13" t="n"/>
      <c r="B2819" s="14" t="n"/>
      <c r="C2819" s="14" t="n"/>
      <c r="D2819" s="14">
        <f>IF(C2819="","",IFERROR(VLOOKUP(C2819,Listas!$A$6:$B$45,2,FALSE),"Conta não cadastrada"))</f>
        <v/>
      </c>
      <c r="E2819" s="15" t="n"/>
    </row>
    <row r="2820">
      <c r="A2820" s="13" t="n"/>
      <c r="B2820" s="14" t="n"/>
      <c r="C2820" s="14" t="n"/>
      <c r="D2820" s="14">
        <f>IF(C2820="","",IFERROR(VLOOKUP(C2820,Listas!$A$6:$B$45,2,FALSE),"Conta não cadastrada"))</f>
        <v/>
      </c>
      <c r="E2820" s="15" t="n"/>
    </row>
    <row r="2821">
      <c r="A2821" s="13" t="n"/>
      <c r="B2821" s="14" t="n"/>
      <c r="C2821" s="14" t="n"/>
      <c r="D2821" s="14">
        <f>IF(C2821="","",IFERROR(VLOOKUP(C2821,Listas!$A$6:$B$45,2,FALSE),"Conta não cadastrada"))</f>
        <v/>
      </c>
      <c r="E2821" s="15" t="n"/>
    </row>
    <row r="2822">
      <c r="A2822" s="13" t="n"/>
      <c r="B2822" s="14" t="n"/>
      <c r="C2822" s="14" t="n"/>
      <c r="D2822" s="14">
        <f>IF(C2822="","",IFERROR(VLOOKUP(C2822,Listas!$A$6:$B$45,2,FALSE),"Conta não cadastrada"))</f>
        <v/>
      </c>
      <c r="E2822" s="15" t="n"/>
    </row>
    <row r="2823">
      <c r="A2823" s="13" t="n"/>
      <c r="B2823" s="14" t="n"/>
      <c r="C2823" s="14" t="n"/>
      <c r="D2823" s="14">
        <f>IF(C2823="","",IFERROR(VLOOKUP(C2823,Listas!$A$6:$B$45,2,FALSE),"Conta não cadastrada"))</f>
        <v/>
      </c>
      <c r="E2823" s="15" t="n"/>
    </row>
    <row r="2824">
      <c r="A2824" s="13" t="n"/>
      <c r="B2824" s="14" t="n"/>
      <c r="C2824" s="14" t="n"/>
      <c r="D2824" s="14">
        <f>IF(C2824="","",IFERROR(VLOOKUP(C2824,Listas!$A$6:$B$45,2,FALSE),"Conta não cadastrada"))</f>
        <v/>
      </c>
      <c r="E2824" s="15" t="n"/>
    </row>
    <row r="2825">
      <c r="A2825" s="13" t="n"/>
      <c r="B2825" s="14" t="n"/>
      <c r="C2825" s="14" t="n"/>
      <c r="D2825" s="14">
        <f>IF(C2825="","",IFERROR(VLOOKUP(C2825,Listas!$A$6:$B$45,2,FALSE),"Conta não cadastrada"))</f>
        <v/>
      </c>
      <c r="E2825" s="15" t="n"/>
    </row>
    <row r="2826">
      <c r="A2826" s="13" t="n"/>
      <c r="B2826" s="14" t="n"/>
      <c r="C2826" s="14" t="n"/>
      <c r="D2826" s="14">
        <f>IF(C2826="","",IFERROR(VLOOKUP(C2826,Listas!$A$6:$B$45,2,FALSE),"Conta não cadastrada"))</f>
        <v/>
      </c>
      <c r="E2826" s="15" t="n"/>
    </row>
    <row r="2827">
      <c r="A2827" s="13" t="n"/>
      <c r="B2827" s="14" t="n"/>
      <c r="C2827" s="14" t="n"/>
      <c r="D2827" s="14">
        <f>IF(C2827="","",IFERROR(VLOOKUP(C2827,Listas!$A$6:$B$45,2,FALSE),"Conta não cadastrada"))</f>
        <v/>
      </c>
      <c r="E2827" s="15" t="n"/>
    </row>
    <row r="2828">
      <c r="A2828" s="13" t="n"/>
      <c r="B2828" s="14" t="n"/>
      <c r="C2828" s="14" t="n"/>
      <c r="D2828" s="14">
        <f>IF(C2828="","",IFERROR(VLOOKUP(C2828,Listas!$A$6:$B$45,2,FALSE),"Conta não cadastrada"))</f>
        <v/>
      </c>
      <c r="E2828" s="15" t="n"/>
    </row>
    <row r="2829">
      <c r="A2829" s="13" t="n"/>
      <c r="B2829" s="14" t="n"/>
      <c r="C2829" s="14" t="n"/>
      <c r="D2829" s="14">
        <f>IF(C2829="","",IFERROR(VLOOKUP(C2829,Listas!$A$6:$B$45,2,FALSE),"Conta não cadastrada"))</f>
        <v/>
      </c>
      <c r="E2829" s="15" t="n"/>
    </row>
    <row r="2830">
      <c r="A2830" s="13" t="n"/>
      <c r="B2830" s="14" t="n"/>
      <c r="C2830" s="14" t="n"/>
      <c r="D2830" s="14">
        <f>IF(C2830="","",IFERROR(VLOOKUP(C2830,Listas!$A$6:$B$45,2,FALSE),"Conta não cadastrada"))</f>
        <v/>
      </c>
      <c r="E2830" s="15" t="n"/>
    </row>
    <row r="2831">
      <c r="A2831" s="13" t="n"/>
      <c r="B2831" s="14" t="n"/>
      <c r="C2831" s="14" t="n"/>
      <c r="D2831" s="14">
        <f>IF(C2831="","",IFERROR(VLOOKUP(C2831,Listas!$A$6:$B$45,2,FALSE),"Conta não cadastrada"))</f>
        <v/>
      </c>
      <c r="E2831" s="15" t="n"/>
    </row>
    <row r="2832">
      <c r="A2832" s="13" t="n"/>
      <c r="B2832" s="14" t="n"/>
      <c r="C2832" s="14" t="n"/>
      <c r="D2832" s="14">
        <f>IF(C2832="","",IFERROR(VLOOKUP(C2832,Listas!$A$6:$B$45,2,FALSE),"Conta não cadastrada"))</f>
        <v/>
      </c>
      <c r="E2832" s="15" t="n"/>
    </row>
    <row r="2833">
      <c r="A2833" s="13" t="n"/>
      <c r="B2833" s="14" t="n"/>
      <c r="C2833" s="14" t="n"/>
      <c r="D2833" s="14">
        <f>IF(C2833="","",IFERROR(VLOOKUP(C2833,Listas!$A$6:$B$45,2,FALSE),"Conta não cadastrada"))</f>
        <v/>
      </c>
      <c r="E2833" s="15" t="n"/>
    </row>
    <row r="2834">
      <c r="A2834" s="13" t="n"/>
      <c r="B2834" s="14" t="n"/>
      <c r="C2834" s="14" t="n"/>
      <c r="D2834" s="14">
        <f>IF(C2834="","",IFERROR(VLOOKUP(C2834,Listas!$A$6:$B$45,2,FALSE),"Conta não cadastrada"))</f>
        <v/>
      </c>
      <c r="E2834" s="15" t="n"/>
    </row>
    <row r="2835">
      <c r="A2835" s="13" t="n"/>
      <c r="B2835" s="14" t="n"/>
      <c r="C2835" s="14" t="n"/>
      <c r="D2835" s="14">
        <f>IF(C2835="","",IFERROR(VLOOKUP(C2835,Listas!$A$6:$B$45,2,FALSE),"Conta não cadastrada"))</f>
        <v/>
      </c>
      <c r="E2835" s="15" t="n"/>
    </row>
    <row r="2836">
      <c r="A2836" s="13" t="n"/>
      <c r="B2836" s="14" t="n"/>
      <c r="C2836" s="14" t="n"/>
      <c r="D2836" s="14">
        <f>IF(C2836="","",IFERROR(VLOOKUP(C2836,Listas!$A$6:$B$45,2,FALSE),"Conta não cadastrada"))</f>
        <v/>
      </c>
      <c r="E2836" s="15" t="n"/>
    </row>
    <row r="2837">
      <c r="A2837" s="13" t="n"/>
      <c r="B2837" s="14" t="n"/>
      <c r="C2837" s="14" t="n"/>
      <c r="D2837" s="14">
        <f>IF(C2837="","",IFERROR(VLOOKUP(C2837,Listas!$A$6:$B$45,2,FALSE),"Conta não cadastrada"))</f>
        <v/>
      </c>
      <c r="E2837" s="15" t="n"/>
    </row>
    <row r="2838">
      <c r="A2838" s="13" t="n"/>
      <c r="B2838" s="14" t="n"/>
      <c r="C2838" s="14" t="n"/>
      <c r="D2838" s="14">
        <f>IF(C2838="","",IFERROR(VLOOKUP(C2838,Listas!$A$6:$B$45,2,FALSE),"Conta não cadastrada"))</f>
        <v/>
      </c>
      <c r="E2838" s="15" t="n"/>
    </row>
    <row r="2839">
      <c r="A2839" s="13" t="n"/>
      <c r="B2839" s="14" t="n"/>
      <c r="C2839" s="14" t="n"/>
      <c r="D2839" s="14">
        <f>IF(C2839="","",IFERROR(VLOOKUP(C2839,Listas!$A$6:$B$45,2,FALSE),"Conta não cadastrada"))</f>
        <v/>
      </c>
      <c r="E2839" s="15" t="n"/>
    </row>
    <row r="2840">
      <c r="A2840" s="13" t="n"/>
      <c r="B2840" s="14" t="n"/>
      <c r="C2840" s="14" t="n"/>
      <c r="D2840" s="14">
        <f>IF(C2840="","",IFERROR(VLOOKUP(C2840,Listas!$A$6:$B$45,2,FALSE),"Conta não cadastrada"))</f>
        <v/>
      </c>
      <c r="E2840" s="15" t="n"/>
    </row>
    <row r="2841">
      <c r="A2841" s="13" t="n"/>
      <c r="B2841" s="14" t="n"/>
      <c r="C2841" s="14" t="n"/>
      <c r="D2841" s="14">
        <f>IF(C2841="","",IFERROR(VLOOKUP(C2841,Listas!$A$6:$B$45,2,FALSE),"Conta não cadastrada"))</f>
        <v/>
      </c>
      <c r="E2841" s="15" t="n"/>
    </row>
    <row r="2842">
      <c r="A2842" s="13" t="n"/>
      <c r="B2842" s="14" t="n"/>
      <c r="C2842" s="14" t="n"/>
      <c r="D2842" s="14">
        <f>IF(C2842="","",IFERROR(VLOOKUP(C2842,Listas!$A$6:$B$45,2,FALSE),"Conta não cadastrada"))</f>
        <v/>
      </c>
      <c r="E2842" s="15" t="n"/>
    </row>
    <row r="2843">
      <c r="A2843" s="13" t="n"/>
      <c r="B2843" s="14" t="n"/>
      <c r="C2843" s="14" t="n"/>
      <c r="D2843" s="14">
        <f>IF(C2843="","",IFERROR(VLOOKUP(C2843,Listas!$A$6:$B$45,2,FALSE),"Conta não cadastrada"))</f>
        <v/>
      </c>
      <c r="E2843" s="15" t="n"/>
    </row>
    <row r="2844">
      <c r="A2844" s="13" t="n"/>
      <c r="B2844" s="14" t="n"/>
      <c r="C2844" s="14" t="n"/>
      <c r="D2844" s="14">
        <f>IF(C2844="","",IFERROR(VLOOKUP(C2844,Listas!$A$6:$B$45,2,FALSE),"Conta não cadastrada"))</f>
        <v/>
      </c>
      <c r="E2844" s="15" t="n"/>
    </row>
    <row r="2845">
      <c r="A2845" s="13" t="n"/>
      <c r="B2845" s="14" t="n"/>
      <c r="C2845" s="14" t="n"/>
      <c r="D2845" s="14">
        <f>IF(C2845="","",IFERROR(VLOOKUP(C2845,Listas!$A$6:$B$45,2,FALSE),"Conta não cadastrada"))</f>
        <v/>
      </c>
      <c r="E2845" s="15" t="n"/>
    </row>
    <row r="2846">
      <c r="A2846" s="13" t="n"/>
      <c r="B2846" s="14" t="n"/>
      <c r="C2846" s="14" t="n"/>
      <c r="D2846" s="14">
        <f>IF(C2846="","",IFERROR(VLOOKUP(C2846,Listas!$A$6:$B$45,2,FALSE),"Conta não cadastrada"))</f>
        <v/>
      </c>
      <c r="E2846" s="15" t="n"/>
    </row>
    <row r="2847">
      <c r="A2847" s="13" t="n"/>
      <c r="B2847" s="14" t="n"/>
      <c r="C2847" s="14" t="n"/>
      <c r="D2847" s="14">
        <f>IF(C2847="","",IFERROR(VLOOKUP(C2847,Listas!$A$6:$B$45,2,FALSE),"Conta não cadastrada"))</f>
        <v/>
      </c>
      <c r="E2847" s="15" t="n"/>
    </row>
    <row r="2848">
      <c r="A2848" s="13" t="n"/>
      <c r="B2848" s="14" t="n"/>
      <c r="C2848" s="14" t="n"/>
      <c r="D2848" s="14">
        <f>IF(C2848="","",IFERROR(VLOOKUP(C2848,Listas!$A$6:$B$45,2,FALSE),"Conta não cadastrada"))</f>
        <v/>
      </c>
      <c r="E2848" s="15" t="n"/>
    </row>
    <row r="2849">
      <c r="A2849" s="13" t="n"/>
      <c r="B2849" s="14" t="n"/>
      <c r="C2849" s="14" t="n"/>
      <c r="D2849" s="14">
        <f>IF(C2849="","",IFERROR(VLOOKUP(C2849,Listas!$A$6:$B$45,2,FALSE),"Conta não cadastrada"))</f>
        <v/>
      </c>
      <c r="E2849" s="15" t="n"/>
    </row>
    <row r="2850">
      <c r="A2850" s="13" t="n"/>
      <c r="B2850" s="14" t="n"/>
      <c r="C2850" s="14" t="n"/>
      <c r="D2850" s="14">
        <f>IF(C2850="","",IFERROR(VLOOKUP(C2850,Listas!$A$6:$B$45,2,FALSE),"Conta não cadastrada"))</f>
        <v/>
      </c>
      <c r="E2850" s="15" t="n"/>
    </row>
    <row r="2851">
      <c r="A2851" s="13" t="n"/>
      <c r="B2851" s="14" t="n"/>
      <c r="C2851" s="14" t="n"/>
      <c r="D2851" s="14">
        <f>IF(C2851="","",IFERROR(VLOOKUP(C2851,Listas!$A$6:$B$45,2,FALSE),"Conta não cadastrada"))</f>
        <v/>
      </c>
      <c r="E2851" s="15" t="n"/>
    </row>
    <row r="2852">
      <c r="A2852" s="13" t="n"/>
      <c r="B2852" s="14" t="n"/>
      <c r="C2852" s="14" t="n"/>
      <c r="D2852" s="14">
        <f>IF(C2852="","",IFERROR(VLOOKUP(C2852,Listas!$A$6:$B$45,2,FALSE),"Conta não cadastrada"))</f>
        <v/>
      </c>
      <c r="E2852" s="15" t="n"/>
    </row>
    <row r="2853">
      <c r="A2853" s="13" t="n"/>
      <c r="B2853" s="14" t="n"/>
      <c r="C2853" s="14" t="n"/>
      <c r="D2853" s="14">
        <f>IF(C2853="","",IFERROR(VLOOKUP(C2853,Listas!$A$6:$B$45,2,FALSE),"Conta não cadastrada"))</f>
        <v/>
      </c>
      <c r="E2853" s="15" t="n"/>
    </row>
    <row r="2854">
      <c r="A2854" s="13" t="n"/>
      <c r="B2854" s="14" t="n"/>
      <c r="C2854" s="14" t="n"/>
      <c r="D2854" s="14">
        <f>IF(C2854="","",IFERROR(VLOOKUP(C2854,Listas!$A$6:$B$45,2,FALSE),"Conta não cadastrada"))</f>
        <v/>
      </c>
      <c r="E2854" s="15" t="n"/>
    </row>
    <row r="2855">
      <c r="A2855" s="13" t="n"/>
      <c r="B2855" s="14" t="n"/>
      <c r="C2855" s="14" t="n"/>
      <c r="D2855" s="14">
        <f>IF(C2855="","",IFERROR(VLOOKUP(C2855,Listas!$A$6:$B$45,2,FALSE),"Conta não cadastrada"))</f>
        <v/>
      </c>
      <c r="E2855" s="15" t="n"/>
    </row>
    <row r="2856">
      <c r="A2856" s="13" t="n"/>
      <c r="B2856" s="14" t="n"/>
      <c r="C2856" s="14" t="n"/>
      <c r="D2856" s="14">
        <f>IF(C2856="","",IFERROR(VLOOKUP(C2856,Listas!$A$6:$B$45,2,FALSE),"Conta não cadastrada"))</f>
        <v/>
      </c>
      <c r="E2856" s="15" t="n"/>
    </row>
    <row r="2857">
      <c r="A2857" s="13" t="n"/>
      <c r="B2857" s="14" t="n"/>
      <c r="C2857" s="14" t="n"/>
      <c r="D2857" s="14">
        <f>IF(C2857="","",IFERROR(VLOOKUP(C2857,Listas!$A$6:$B$45,2,FALSE),"Conta não cadastrada"))</f>
        <v/>
      </c>
      <c r="E2857" s="15" t="n"/>
    </row>
    <row r="2858">
      <c r="A2858" s="13" t="n"/>
      <c r="B2858" s="14" t="n"/>
      <c r="C2858" s="14" t="n"/>
      <c r="D2858" s="14">
        <f>IF(C2858="","",IFERROR(VLOOKUP(C2858,Listas!$A$6:$B$45,2,FALSE),"Conta não cadastrada"))</f>
        <v/>
      </c>
      <c r="E2858" s="15" t="n"/>
    </row>
    <row r="2859">
      <c r="A2859" s="13" t="n"/>
      <c r="B2859" s="14" t="n"/>
      <c r="C2859" s="14" t="n"/>
      <c r="D2859" s="14">
        <f>IF(C2859="","",IFERROR(VLOOKUP(C2859,Listas!$A$6:$B$45,2,FALSE),"Conta não cadastrada"))</f>
        <v/>
      </c>
      <c r="E2859" s="15" t="n"/>
    </row>
    <row r="2860">
      <c r="A2860" s="13" t="n"/>
      <c r="B2860" s="14" t="n"/>
      <c r="C2860" s="14" t="n"/>
      <c r="D2860" s="14">
        <f>IF(C2860="","",IFERROR(VLOOKUP(C2860,Listas!$A$6:$B$45,2,FALSE),"Conta não cadastrada"))</f>
        <v/>
      </c>
      <c r="E2860" s="15" t="n"/>
    </row>
    <row r="2861">
      <c r="A2861" s="13" t="n"/>
      <c r="B2861" s="14" t="n"/>
      <c r="C2861" s="14" t="n"/>
      <c r="D2861" s="14">
        <f>IF(C2861="","",IFERROR(VLOOKUP(C2861,Listas!$A$6:$B$45,2,FALSE),"Conta não cadastrada"))</f>
        <v/>
      </c>
      <c r="E2861" s="15" t="n"/>
    </row>
    <row r="2862">
      <c r="A2862" s="13" t="n"/>
      <c r="B2862" s="14" t="n"/>
      <c r="C2862" s="14" t="n"/>
      <c r="D2862" s="14">
        <f>IF(C2862="","",IFERROR(VLOOKUP(C2862,Listas!$A$6:$B$45,2,FALSE),"Conta não cadastrada"))</f>
        <v/>
      </c>
      <c r="E2862" s="15" t="n"/>
    </row>
    <row r="2863">
      <c r="A2863" s="13" t="n"/>
      <c r="B2863" s="14" t="n"/>
      <c r="C2863" s="14" t="n"/>
      <c r="D2863" s="14">
        <f>IF(C2863="","",IFERROR(VLOOKUP(C2863,Listas!$A$6:$B$45,2,FALSE),"Conta não cadastrada"))</f>
        <v/>
      </c>
      <c r="E2863" s="15" t="n"/>
    </row>
    <row r="2864">
      <c r="A2864" s="13" t="n"/>
      <c r="B2864" s="14" t="n"/>
      <c r="C2864" s="14" t="n"/>
      <c r="D2864" s="14">
        <f>IF(C2864="","",IFERROR(VLOOKUP(C2864,Listas!$A$6:$B$45,2,FALSE),"Conta não cadastrada"))</f>
        <v/>
      </c>
      <c r="E2864" s="15" t="n"/>
    </row>
    <row r="2865">
      <c r="A2865" s="13" t="n"/>
      <c r="B2865" s="14" t="n"/>
      <c r="C2865" s="14" t="n"/>
      <c r="D2865" s="14">
        <f>IF(C2865="","",IFERROR(VLOOKUP(C2865,Listas!$A$6:$B$45,2,FALSE),"Conta não cadastrada"))</f>
        <v/>
      </c>
      <c r="E2865" s="15" t="n"/>
    </row>
    <row r="2866">
      <c r="A2866" s="13" t="n"/>
      <c r="B2866" s="14" t="n"/>
      <c r="C2866" s="14" t="n"/>
      <c r="D2866" s="14">
        <f>IF(C2866="","",IFERROR(VLOOKUP(C2866,Listas!$A$6:$B$45,2,FALSE),"Conta não cadastrada"))</f>
        <v/>
      </c>
      <c r="E2866" s="15" t="n"/>
    </row>
    <row r="2867">
      <c r="A2867" s="13" t="n"/>
      <c r="B2867" s="14" t="n"/>
      <c r="C2867" s="14" t="n"/>
      <c r="D2867" s="14">
        <f>IF(C2867="","",IFERROR(VLOOKUP(C2867,Listas!$A$6:$B$45,2,FALSE),"Conta não cadastrada"))</f>
        <v/>
      </c>
      <c r="E2867" s="15" t="n"/>
    </row>
    <row r="2868">
      <c r="A2868" s="13" t="n"/>
      <c r="B2868" s="14" t="n"/>
      <c r="C2868" s="14" t="n"/>
      <c r="D2868" s="14">
        <f>IF(C2868="","",IFERROR(VLOOKUP(C2868,Listas!$A$6:$B$45,2,FALSE),"Conta não cadastrada"))</f>
        <v/>
      </c>
      <c r="E2868" s="15" t="n"/>
    </row>
    <row r="2869">
      <c r="A2869" s="13" t="n"/>
      <c r="B2869" s="14" t="n"/>
      <c r="C2869" s="14" t="n"/>
      <c r="D2869" s="14">
        <f>IF(C2869="","",IFERROR(VLOOKUP(C2869,Listas!$A$6:$B$45,2,FALSE),"Conta não cadastrada"))</f>
        <v/>
      </c>
      <c r="E2869" s="15" t="n"/>
    </row>
    <row r="2870">
      <c r="A2870" s="13" t="n"/>
      <c r="B2870" s="14" t="n"/>
      <c r="C2870" s="14" t="n"/>
      <c r="D2870" s="14">
        <f>IF(C2870="","",IFERROR(VLOOKUP(C2870,Listas!$A$6:$B$45,2,FALSE),"Conta não cadastrada"))</f>
        <v/>
      </c>
      <c r="E2870" s="15" t="n"/>
    </row>
    <row r="2871">
      <c r="A2871" s="13" t="n"/>
      <c r="B2871" s="14" t="n"/>
      <c r="C2871" s="14" t="n"/>
      <c r="D2871" s="14">
        <f>IF(C2871="","",IFERROR(VLOOKUP(C2871,Listas!$A$6:$B$45,2,FALSE),"Conta não cadastrada"))</f>
        <v/>
      </c>
      <c r="E2871" s="15" t="n"/>
    </row>
    <row r="2872">
      <c r="A2872" s="13" t="n"/>
      <c r="B2872" s="14" t="n"/>
      <c r="C2872" s="14" t="n"/>
      <c r="D2872" s="14">
        <f>IF(C2872="","",IFERROR(VLOOKUP(C2872,Listas!$A$6:$B$45,2,FALSE),"Conta não cadastrada"))</f>
        <v/>
      </c>
      <c r="E2872" s="15" t="n"/>
    </row>
    <row r="2873">
      <c r="A2873" s="13" t="n"/>
      <c r="B2873" s="14" t="n"/>
      <c r="C2873" s="14" t="n"/>
      <c r="D2873" s="14">
        <f>IF(C2873="","",IFERROR(VLOOKUP(C2873,Listas!$A$6:$B$45,2,FALSE),"Conta não cadastrada"))</f>
        <v/>
      </c>
      <c r="E2873" s="15" t="n"/>
    </row>
    <row r="2874">
      <c r="A2874" s="13" t="n"/>
      <c r="B2874" s="14" t="n"/>
      <c r="C2874" s="14" t="n"/>
      <c r="D2874" s="14">
        <f>IF(C2874="","",IFERROR(VLOOKUP(C2874,Listas!$A$6:$B$45,2,FALSE),"Conta não cadastrada"))</f>
        <v/>
      </c>
      <c r="E2874" s="15" t="n"/>
    </row>
    <row r="2875">
      <c r="A2875" s="13" t="n"/>
      <c r="B2875" s="14" t="n"/>
      <c r="C2875" s="14" t="n"/>
      <c r="D2875" s="14">
        <f>IF(C2875="","",IFERROR(VLOOKUP(C2875,Listas!$A$6:$B$45,2,FALSE),"Conta não cadastrada"))</f>
        <v/>
      </c>
      <c r="E2875" s="15" t="n"/>
    </row>
    <row r="2876">
      <c r="A2876" s="13" t="n"/>
      <c r="B2876" s="14" t="n"/>
      <c r="C2876" s="14" t="n"/>
      <c r="D2876" s="14">
        <f>IF(C2876="","",IFERROR(VLOOKUP(C2876,Listas!$A$6:$B$45,2,FALSE),"Conta não cadastrada"))</f>
        <v/>
      </c>
      <c r="E2876" s="15" t="n"/>
    </row>
    <row r="2877">
      <c r="A2877" s="13" t="n"/>
      <c r="B2877" s="14" t="n"/>
      <c r="C2877" s="14" t="n"/>
      <c r="D2877" s="14">
        <f>IF(C2877="","",IFERROR(VLOOKUP(C2877,Listas!$A$6:$B$45,2,FALSE),"Conta não cadastrada"))</f>
        <v/>
      </c>
      <c r="E2877" s="15" t="n"/>
    </row>
    <row r="2878">
      <c r="A2878" s="13" t="n"/>
      <c r="B2878" s="14" t="n"/>
      <c r="C2878" s="14" t="n"/>
      <c r="D2878" s="14">
        <f>IF(C2878="","",IFERROR(VLOOKUP(C2878,Listas!$A$6:$B$45,2,FALSE),"Conta não cadastrada"))</f>
        <v/>
      </c>
      <c r="E2878" s="15" t="n"/>
    </row>
    <row r="2879">
      <c r="A2879" s="13" t="n"/>
      <c r="B2879" s="14" t="n"/>
      <c r="C2879" s="14" t="n"/>
      <c r="D2879" s="14">
        <f>IF(C2879="","",IFERROR(VLOOKUP(C2879,Listas!$A$6:$B$45,2,FALSE),"Conta não cadastrada"))</f>
        <v/>
      </c>
      <c r="E2879" s="15" t="n"/>
    </row>
    <row r="2880">
      <c r="A2880" s="13" t="n"/>
      <c r="B2880" s="14" t="n"/>
      <c r="C2880" s="14" t="n"/>
      <c r="D2880" s="14">
        <f>IF(C2880="","",IFERROR(VLOOKUP(C2880,Listas!$A$6:$B$45,2,FALSE),"Conta não cadastrada"))</f>
        <v/>
      </c>
      <c r="E2880" s="15" t="n"/>
    </row>
    <row r="2881">
      <c r="A2881" s="13" t="n"/>
      <c r="B2881" s="14" t="n"/>
      <c r="C2881" s="14" t="n"/>
      <c r="D2881" s="14">
        <f>IF(C2881="","",IFERROR(VLOOKUP(C2881,Listas!$A$6:$B$45,2,FALSE),"Conta não cadastrada"))</f>
        <v/>
      </c>
      <c r="E2881" s="15" t="n"/>
    </row>
    <row r="2882">
      <c r="A2882" s="13" t="n"/>
      <c r="B2882" s="14" t="n"/>
      <c r="C2882" s="14" t="n"/>
      <c r="D2882" s="14">
        <f>IF(C2882="","",IFERROR(VLOOKUP(C2882,Listas!$A$6:$B$45,2,FALSE),"Conta não cadastrada"))</f>
        <v/>
      </c>
      <c r="E2882" s="15" t="n"/>
    </row>
    <row r="2883">
      <c r="A2883" s="13" t="n"/>
      <c r="B2883" s="14" t="n"/>
      <c r="C2883" s="14" t="n"/>
      <c r="D2883" s="14">
        <f>IF(C2883="","",IFERROR(VLOOKUP(C2883,Listas!$A$6:$B$45,2,FALSE),"Conta não cadastrada"))</f>
        <v/>
      </c>
      <c r="E2883" s="15" t="n"/>
    </row>
    <row r="2884">
      <c r="A2884" s="13" t="n"/>
      <c r="B2884" s="14" t="n"/>
      <c r="C2884" s="14" t="n"/>
      <c r="D2884" s="14">
        <f>IF(C2884="","",IFERROR(VLOOKUP(C2884,Listas!$A$6:$B$45,2,FALSE),"Conta não cadastrada"))</f>
        <v/>
      </c>
      <c r="E2884" s="15" t="n"/>
    </row>
    <row r="2885">
      <c r="A2885" s="13" t="n"/>
      <c r="B2885" s="14" t="n"/>
      <c r="C2885" s="14" t="n"/>
      <c r="D2885" s="14">
        <f>IF(C2885="","",IFERROR(VLOOKUP(C2885,Listas!$A$6:$B$45,2,FALSE),"Conta não cadastrada"))</f>
        <v/>
      </c>
      <c r="E2885" s="15" t="n"/>
    </row>
    <row r="2886">
      <c r="A2886" s="13" t="n"/>
      <c r="B2886" s="14" t="n"/>
      <c r="C2886" s="14" t="n"/>
      <c r="D2886" s="14">
        <f>IF(C2886="","",IFERROR(VLOOKUP(C2886,Listas!$A$6:$B$45,2,FALSE),"Conta não cadastrada"))</f>
        <v/>
      </c>
      <c r="E2886" s="15" t="n"/>
    </row>
    <row r="2887">
      <c r="A2887" s="13" t="n"/>
      <c r="B2887" s="14" t="n"/>
      <c r="C2887" s="14" t="n"/>
      <c r="D2887" s="14">
        <f>IF(C2887="","",IFERROR(VLOOKUP(C2887,Listas!$A$6:$B$45,2,FALSE),"Conta não cadastrada"))</f>
        <v/>
      </c>
      <c r="E2887" s="15" t="n"/>
    </row>
    <row r="2888">
      <c r="A2888" s="13" t="n"/>
      <c r="B2888" s="14" t="n"/>
      <c r="C2888" s="14" t="n"/>
      <c r="D2888" s="14">
        <f>IF(C2888="","",IFERROR(VLOOKUP(C2888,Listas!$A$6:$B$45,2,FALSE),"Conta não cadastrada"))</f>
        <v/>
      </c>
      <c r="E2888" s="15" t="n"/>
    </row>
    <row r="2889">
      <c r="A2889" s="13" t="n"/>
      <c r="B2889" s="14" t="n"/>
      <c r="C2889" s="14" t="n"/>
      <c r="D2889" s="14">
        <f>IF(C2889="","",IFERROR(VLOOKUP(C2889,Listas!$A$6:$B$45,2,FALSE),"Conta não cadastrada"))</f>
        <v/>
      </c>
      <c r="E2889" s="15" t="n"/>
    </row>
    <row r="2890">
      <c r="A2890" s="13" t="n"/>
      <c r="B2890" s="14" t="n"/>
      <c r="C2890" s="14" t="n"/>
      <c r="D2890" s="14">
        <f>IF(C2890="","",IFERROR(VLOOKUP(C2890,Listas!$A$6:$B$45,2,FALSE),"Conta não cadastrada"))</f>
        <v/>
      </c>
      <c r="E2890" s="15" t="n"/>
    </row>
    <row r="2891">
      <c r="A2891" s="13" t="n"/>
      <c r="B2891" s="14" t="n"/>
      <c r="C2891" s="14" t="n"/>
      <c r="D2891" s="14">
        <f>IF(C2891="","",IFERROR(VLOOKUP(C2891,Listas!$A$6:$B$45,2,FALSE),"Conta não cadastrada"))</f>
        <v/>
      </c>
      <c r="E2891" s="15" t="n"/>
    </row>
    <row r="2892">
      <c r="A2892" s="13" t="n"/>
      <c r="B2892" s="14" t="n"/>
      <c r="C2892" s="14" t="n"/>
      <c r="D2892" s="14">
        <f>IF(C2892="","",IFERROR(VLOOKUP(C2892,Listas!$A$6:$B$45,2,FALSE),"Conta não cadastrada"))</f>
        <v/>
      </c>
      <c r="E2892" s="15" t="n"/>
    </row>
    <row r="2893">
      <c r="A2893" s="13" t="n"/>
      <c r="B2893" s="14" t="n"/>
      <c r="C2893" s="14" t="n"/>
      <c r="D2893" s="14">
        <f>IF(C2893="","",IFERROR(VLOOKUP(C2893,Listas!$A$6:$B$45,2,FALSE),"Conta não cadastrada"))</f>
        <v/>
      </c>
      <c r="E2893" s="15" t="n"/>
    </row>
    <row r="2894">
      <c r="A2894" s="13" t="n"/>
      <c r="B2894" s="14" t="n"/>
      <c r="C2894" s="14" t="n"/>
      <c r="D2894" s="14">
        <f>IF(C2894="","",IFERROR(VLOOKUP(C2894,Listas!$A$6:$B$45,2,FALSE),"Conta não cadastrada"))</f>
        <v/>
      </c>
      <c r="E2894" s="15" t="n"/>
    </row>
    <row r="2895">
      <c r="A2895" s="13" t="n"/>
      <c r="B2895" s="14" t="n"/>
      <c r="C2895" s="14" t="n"/>
      <c r="D2895" s="14">
        <f>IF(C2895="","",IFERROR(VLOOKUP(C2895,Listas!$A$6:$B$45,2,FALSE),"Conta não cadastrada"))</f>
        <v/>
      </c>
      <c r="E2895" s="15" t="n"/>
    </row>
    <row r="2896">
      <c r="A2896" s="13" t="n"/>
      <c r="B2896" s="14" t="n"/>
      <c r="C2896" s="14" t="n"/>
      <c r="D2896" s="14">
        <f>IF(C2896="","",IFERROR(VLOOKUP(C2896,Listas!$A$6:$B$45,2,FALSE),"Conta não cadastrada"))</f>
        <v/>
      </c>
      <c r="E2896" s="15" t="n"/>
    </row>
    <row r="2897">
      <c r="A2897" s="13" t="n"/>
      <c r="B2897" s="14" t="n"/>
      <c r="C2897" s="14" t="n"/>
      <c r="D2897" s="14">
        <f>IF(C2897="","",IFERROR(VLOOKUP(C2897,Listas!$A$6:$B$45,2,FALSE),"Conta não cadastrada"))</f>
        <v/>
      </c>
      <c r="E2897" s="15" t="n"/>
    </row>
    <row r="2898">
      <c r="A2898" s="13" t="n"/>
      <c r="B2898" s="14" t="n"/>
      <c r="C2898" s="14" t="n"/>
      <c r="D2898" s="14">
        <f>IF(C2898="","",IFERROR(VLOOKUP(C2898,Listas!$A$6:$B$45,2,FALSE),"Conta não cadastrada"))</f>
        <v/>
      </c>
      <c r="E2898" s="15" t="n"/>
    </row>
    <row r="2899">
      <c r="A2899" s="13" t="n"/>
      <c r="B2899" s="14" t="n"/>
      <c r="C2899" s="14" t="n"/>
      <c r="D2899" s="14">
        <f>IF(C2899="","",IFERROR(VLOOKUP(C2899,Listas!$A$6:$B$45,2,FALSE),"Conta não cadastrada"))</f>
        <v/>
      </c>
      <c r="E2899" s="15" t="n"/>
    </row>
    <row r="2900">
      <c r="A2900" s="13" t="n"/>
      <c r="B2900" s="14" t="n"/>
      <c r="C2900" s="14" t="n"/>
      <c r="D2900" s="14">
        <f>IF(C2900="","",IFERROR(VLOOKUP(C2900,Listas!$A$6:$B$45,2,FALSE),"Conta não cadastrada"))</f>
        <v/>
      </c>
      <c r="E2900" s="15" t="n"/>
    </row>
    <row r="2901">
      <c r="A2901" s="13" t="n"/>
      <c r="B2901" s="14" t="n"/>
      <c r="C2901" s="14" t="n"/>
      <c r="D2901" s="14">
        <f>IF(C2901="","",IFERROR(VLOOKUP(C2901,Listas!$A$6:$B$45,2,FALSE),"Conta não cadastrada"))</f>
        <v/>
      </c>
      <c r="E2901" s="15" t="n"/>
    </row>
    <row r="2902">
      <c r="A2902" s="13" t="n"/>
      <c r="B2902" s="14" t="n"/>
      <c r="C2902" s="14" t="n"/>
      <c r="D2902" s="14">
        <f>IF(C2902="","",IFERROR(VLOOKUP(C2902,Listas!$A$6:$B$45,2,FALSE),"Conta não cadastrada"))</f>
        <v/>
      </c>
      <c r="E2902" s="15" t="n"/>
    </row>
    <row r="2903">
      <c r="A2903" s="13" t="n"/>
      <c r="B2903" s="14" t="n"/>
      <c r="C2903" s="14" t="n"/>
      <c r="D2903" s="14">
        <f>IF(C2903="","",IFERROR(VLOOKUP(C2903,Listas!$A$6:$B$45,2,FALSE),"Conta não cadastrada"))</f>
        <v/>
      </c>
      <c r="E2903" s="15" t="n"/>
    </row>
    <row r="2904">
      <c r="A2904" s="13" t="n"/>
      <c r="B2904" s="14" t="n"/>
      <c r="C2904" s="14" t="n"/>
      <c r="D2904" s="14">
        <f>IF(C2904="","",IFERROR(VLOOKUP(C2904,Listas!$A$6:$B$45,2,FALSE),"Conta não cadastrada"))</f>
        <v/>
      </c>
      <c r="E2904" s="15" t="n"/>
    </row>
    <row r="2905">
      <c r="A2905" s="13" t="n"/>
      <c r="B2905" s="14" t="n"/>
      <c r="C2905" s="14" t="n"/>
      <c r="D2905" s="14">
        <f>IF(C2905="","",IFERROR(VLOOKUP(C2905,Listas!$A$6:$B$45,2,FALSE),"Conta não cadastrada"))</f>
        <v/>
      </c>
      <c r="E2905" s="15" t="n"/>
    </row>
    <row r="2906">
      <c r="A2906" s="13" t="n"/>
      <c r="B2906" s="14" t="n"/>
      <c r="C2906" s="14" t="n"/>
      <c r="D2906" s="14">
        <f>IF(C2906="","",IFERROR(VLOOKUP(C2906,Listas!$A$6:$B$45,2,FALSE),"Conta não cadastrada"))</f>
        <v/>
      </c>
      <c r="E2906" s="15" t="n"/>
    </row>
    <row r="2907">
      <c r="A2907" s="13" t="n"/>
      <c r="B2907" s="14" t="n"/>
      <c r="C2907" s="14" t="n"/>
      <c r="D2907" s="14">
        <f>IF(C2907="","",IFERROR(VLOOKUP(C2907,Listas!$A$6:$B$45,2,FALSE),"Conta não cadastrada"))</f>
        <v/>
      </c>
      <c r="E2907" s="15" t="n"/>
    </row>
    <row r="2908">
      <c r="A2908" s="13" t="n"/>
      <c r="B2908" s="14" t="n"/>
      <c r="C2908" s="14" t="n"/>
      <c r="D2908" s="14">
        <f>IF(C2908="","",IFERROR(VLOOKUP(C2908,Listas!$A$6:$B$45,2,FALSE),"Conta não cadastrada"))</f>
        <v/>
      </c>
      <c r="E2908" s="15" t="n"/>
    </row>
    <row r="2909">
      <c r="A2909" s="13" t="n"/>
      <c r="B2909" s="14" t="n"/>
      <c r="C2909" s="14" t="n"/>
      <c r="D2909" s="14">
        <f>IF(C2909="","",IFERROR(VLOOKUP(C2909,Listas!$A$6:$B$45,2,FALSE),"Conta não cadastrada"))</f>
        <v/>
      </c>
      <c r="E2909" s="15" t="n"/>
    </row>
    <row r="2910">
      <c r="A2910" s="13" t="n"/>
      <c r="B2910" s="14" t="n"/>
      <c r="C2910" s="14" t="n"/>
      <c r="D2910" s="14">
        <f>IF(C2910="","",IFERROR(VLOOKUP(C2910,Listas!$A$6:$B$45,2,FALSE),"Conta não cadastrada"))</f>
        <v/>
      </c>
      <c r="E2910" s="15" t="n"/>
    </row>
    <row r="2911">
      <c r="A2911" s="13" t="n"/>
      <c r="B2911" s="14" t="n"/>
      <c r="C2911" s="14" t="n"/>
      <c r="D2911" s="14">
        <f>IF(C2911="","",IFERROR(VLOOKUP(C2911,Listas!$A$6:$B$45,2,FALSE),"Conta não cadastrada"))</f>
        <v/>
      </c>
      <c r="E2911" s="15" t="n"/>
    </row>
    <row r="2912">
      <c r="A2912" s="13" t="n"/>
      <c r="B2912" s="14" t="n"/>
      <c r="C2912" s="14" t="n"/>
      <c r="D2912" s="14">
        <f>IF(C2912="","",IFERROR(VLOOKUP(C2912,Listas!$A$6:$B$45,2,FALSE),"Conta não cadastrada"))</f>
        <v/>
      </c>
      <c r="E2912" s="15" t="n"/>
    </row>
    <row r="2913">
      <c r="A2913" s="13" t="n"/>
      <c r="B2913" s="14" t="n"/>
      <c r="C2913" s="14" t="n"/>
      <c r="D2913" s="14">
        <f>IF(C2913="","",IFERROR(VLOOKUP(C2913,Listas!$A$6:$B$45,2,FALSE),"Conta não cadastrada"))</f>
        <v/>
      </c>
      <c r="E2913" s="15" t="n"/>
    </row>
    <row r="2914">
      <c r="A2914" s="13" t="n"/>
      <c r="B2914" s="14" t="n"/>
      <c r="C2914" s="14" t="n"/>
      <c r="D2914" s="14">
        <f>IF(C2914="","",IFERROR(VLOOKUP(C2914,Listas!$A$6:$B$45,2,FALSE),"Conta não cadastrada"))</f>
        <v/>
      </c>
      <c r="E2914" s="15" t="n"/>
    </row>
    <row r="2915">
      <c r="A2915" s="13" t="n"/>
      <c r="B2915" s="14" t="n"/>
      <c r="C2915" s="14" t="n"/>
      <c r="D2915" s="14">
        <f>IF(C2915="","",IFERROR(VLOOKUP(C2915,Listas!$A$6:$B$45,2,FALSE),"Conta não cadastrada"))</f>
        <v/>
      </c>
      <c r="E2915" s="15" t="n"/>
    </row>
    <row r="2916">
      <c r="A2916" s="13" t="n"/>
      <c r="B2916" s="14" t="n"/>
      <c r="C2916" s="14" t="n"/>
      <c r="D2916" s="14">
        <f>IF(C2916="","",IFERROR(VLOOKUP(C2916,Listas!$A$6:$B$45,2,FALSE),"Conta não cadastrada"))</f>
        <v/>
      </c>
      <c r="E2916" s="15" t="n"/>
    </row>
    <row r="2917">
      <c r="A2917" s="13" t="n"/>
      <c r="B2917" s="14" t="n"/>
      <c r="C2917" s="14" t="n"/>
      <c r="D2917" s="14">
        <f>IF(C2917="","",IFERROR(VLOOKUP(C2917,Listas!$A$6:$B$45,2,FALSE),"Conta não cadastrada"))</f>
        <v/>
      </c>
      <c r="E2917" s="15" t="n"/>
    </row>
    <row r="2918">
      <c r="A2918" s="13" t="n"/>
      <c r="B2918" s="14" t="n"/>
      <c r="C2918" s="14" t="n"/>
      <c r="D2918" s="14">
        <f>IF(C2918="","",IFERROR(VLOOKUP(C2918,Listas!$A$6:$B$45,2,FALSE),"Conta não cadastrada"))</f>
        <v/>
      </c>
      <c r="E2918" s="15" t="n"/>
    </row>
    <row r="2919">
      <c r="A2919" s="13" t="n"/>
      <c r="B2919" s="14" t="n"/>
      <c r="C2919" s="14" t="n"/>
      <c r="D2919" s="14">
        <f>IF(C2919="","",IFERROR(VLOOKUP(C2919,Listas!$A$6:$B$45,2,FALSE),"Conta não cadastrada"))</f>
        <v/>
      </c>
      <c r="E2919" s="15" t="n"/>
    </row>
    <row r="2920">
      <c r="A2920" s="13" t="n"/>
      <c r="B2920" s="14" t="n"/>
      <c r="C2920" s="14" t="n"/>
      <c r="D2920" s="14">
        <f>IF(C2920="","",IFERROR(VLOOKUP(C2920,Listas!$A$6:$B$45,2,FALSE),"Conta não cadastrada"))</f>
        <v/>
      </c>
      <c r="E2920" s="15" t="n"/>
    </row>
    <row r="2921">
      <c r="A2921" s="13" t="n"/>
      <c r="B2921" s="14" t="n"/>
      <c r="C2921" s="14" t="n"/>
      <c r="D2921" s="14">
        <f>IF(C2921="","",IFERROR(VLOOKUP(C2921,Listas!$A$6:$B$45,2,FALSE),"Conta não cadastrada"))</f>
        <v/>
      </c>
      <c r="E2921" s="15" t="n"/>
    </row>
    <row r="2922">
      <c r="A2922" s="13" t="n"/>
      <c r="B2922" s="14" t="n"/>
      <c r="C2922" s="14" t="n"/>
      <c r="D2922" s="14">
        <f>IF(C2922="","",IFERROR(VLOOKUP(C2922,Listas!$A$6:$B$45,2,FALSE),"Conta não cadastrada"))</f>
        <v/>
      </c>
      <c r="E2922" s="15" t="n"/>
    </row>
    <row r="2923">
      <c r="A2923" s="13" t="n"/>
      <c r="B2923" s="14" t="n"/>
      <c r="C2923" s="14" t="n"/>
      <c r="D2923" s="14">
        <f>IF(C2923="","",IFERROR(VLOOKUP(C2923,Listas!$A$6:$B$45,2,FALSE),"Conta não cadastrada"))</f>
        <v/>
      </c>
      <c r="E2923" s="15" t="n"/>
    </row>
    <row r="2924">
      <c r="A2924" s="13" t="n"/>
      <c r="B2924" s="14" t="n"/>
      <c r="C2924" s="14" t="n"/>
      <c r="D2924" s="14">
        <f>IF(C2924="","",IFERROR(VLOOKUP(C2924,Listas!$A$6:$B$45,2,FALSE),"Conta não cadastrada"))</f>
        <v/>
      </c>
      <c r="E2924" s="15" t="n"/>
    </row>
    <row r="2925">
      <c r="A2925" s="13" t="n"/>
      <c r="B2925" s="14" t="n"/>
      <c r="C2925" s="14" t="n"/>
      <c r="D2925" s="14">
        <f>IF(C2925="","",IFERROR(VLOOKUP(C2925,Listas!$A$6:$B$45,2,FALSE),"Conta não cadastrada"))</f>
        <v/>
      </c>
      <c r="E2925" s="15" t="n"/>
    </row>
    <row r="2926">
      <c r="A2926" s="13" t="n"/>
      <c r="B2926" s="14" t="n"/>
      <c r="C2926" s="14" t="n"/>
      <c r="D2926" s="14">
        <f>IF(C2926="","",IFERROR(VLOOKUP(C2926,Listas!$A$6:$B$45,2,FALSE),"Conta não cadastrada"))</f>
        <v/>
      </c>
      <c r="E2926" s="15" t="n"/>
    </row>
    <row r="2927">
      <c r="A2927" s="13" t="n"/>
      <c r="B2927" s="14" t="n"/>
      <c r="C2927" s="14" t="n"/>
      <c r="D2927" s="14">
        <f>IF(C2927="","",IFERROR(VLOOKUP(C2927,Listas!$A$6:$B$45,2,FALSE),"Conta não cadastrada"))</f>
        <v/>
      </c>
      <c r="E2927" s="15" t="n"/>
    </row>
    <row r="2928">
      <c r="A2928" s="13" t="n"/>
      <c r="B2928" s="14" t="n"/>
      <c r="C2928" s="14" t="n"/>
      <c r="D2928" s="14">
        <f>IF(C2928="","",IFERROR(VLOOKUP(C2928,Listas!$A$6:$B$45,2,FALSE),"Conta não cadastrada"))</f>
        <v/>
      </c>
      <c r="E2928" s="15" t="n"/>
    </row>
    <row r="2929">
      <c r="A2929" s="13" t="n"/>
      <c r="B2929" s="14" t="n"/>
      <c r="C2929" s="14" t="n"/>
      <c r="D2929" s="14">
        <f>IF(C2929="","",IFERROR(VLOOKUP(C2929,Listas!$A$6:$B$45,2,FALSE),"Conta não cadastrada"))</f>
        <v/>
      </c>
      <c r="E2929" s="15" t="n"/>
    </row>
    <row r="2930">
      <c r="A2930" s="13" t="n"/>
      <c r="B2930" s="14" t="n"/>
      <c r="C2930" s="14" t="n"/>
      <c r="D2930" s="14">
        <f>IF(C2930="","",IFERROR(VLOOKUP(C2930,Listas!$A$6:$B$45,2,FALSE),"Conta não cadastrada"))</f>
        <v/>
      </c>
      <c r="E2930" s="15" t="n"/>
    </row>
    <row r="2931">
      <c r="A2931" s="13" t="n"/>
      <c r="B2931" s="14" t="n"/>
      <c r="C2931" s="14" t="n"/>
      <c r="D2931" s="14">
        <f>IF(C2931="","",IFERROR(VLOOKUP(C2931,Listas!$A$6:$B$45,2,FALSE),"Conta não cadastrada"))</f>
        <v/>
      </c>
      <c r="E2931" s="15" t="n"/>
    </row>
    <row r="2932">
      <c r="A2932" s="13" t="n"/>
      <c r="B2932" s="14" t="n"/>
      <c r="C2932" s="14" t="n"/>
      <c r="D2932" s="14">
        <f>IF(C2932="","",IFERROR(VLOOKUP(C2932,Listas!$A$6:$B$45,2,FALSE),"Conta não cadastrada"))</f>
        <v/>
      </c>
      <c r="E2932" s="15" t="n"/>
    </row>
    <row r="2933">
      <c r="A2933" s="13" t="n"/>
      <c r="B2933" s="14" t="n"/>
      <c r="C2933" s="14" t="n"/>
      <c r="D2933" s="14">
        <f>IF(C2933="","",IFERROR(VLOOKUP(C2933,Listas!$A$6:$B$45,2,FALSE),"Conta não cadastrada"))</f>
        <v/>
      </c>
      <c r="E2933" s="15" t="n"/>
    </row>
    <row r="2934">
      <c r="A2934" s="13" t="n"/>
      <c r="B2934" s="14" t="n"/>
      <c r="C2934" s="14" t="n"/>
      <c r="D2934" s="14">
        <f>IF(C2934="","",IFERROR(VLOOKUP(C2934,Listas!$A$6:$B$45,2,FALSE),"Conta não cadastrada"))</f>
        <v/>
      </c>
      <c r="E2934" s="15" t="n"/>
    </row>
    <row r="2935">
      <c r="A2935" s="13" t="n"/>
      <c r="B2935" s="14" t="n"/>
      <c r="C2935" s="14" t="n"/>
      <c r="D2935" s="14">
        <f>IF(C2935="","",IFERROR(VLOOKUP(C2935,Listas!$A$6:$B$45,2,FALSE),"Conta não cadastrada"))</f>
        <v/>
      </c>
      <c r="E2935" s="15" t="n"/>
    </row>
    <row r="2936">
      <c r="A2936" s="13" t="n"/>
      <c r="B2936" s="14" t="n"/>
      <c r="C2936" s="14" t="n"/>
      <c r="D2936" s="14">
        <f>IF(C2936="","",IFERROR(VLOOKUP(C2936,Listas!$A$6:$B$45,2,FALSE),"Conta não cadastrada"))</f>
        <v/>
      </c>
      <c r="E2936" s="15" t="n"/>
    </row>
    <row r="2937">
      <c r="A2937" s="13" t="n"/>
      <c r="B2937" s="14" t="n"/>
      <c r="C2937" s="14" t="n"/>
      <c r="D2937" s="14">
        <f>IF(C2937="","",IFERROR(VLOOKUP(C2937,Listas!$A$6:$B$45,2,FALSE),"Conta não cadastrada"))</f>
        <v/>
      </c>
      <c r="E2937" s="15" t="n"/>
    </row>
    <row r="2938">
      <c r="A2938" s="13" t="n"/>
      <c r="B2938" s="14" t="n"/>
      <c r="C2938" s="14" t="n"/>
      <c r="D2938" s="14">
        <f>IF(C2938="","",IFERROR(VLOOKUP(C2938,Listas!$A$6:$B$45,2,FALSE),"Conta não cadastrada"))</f>
        <v/>
      </c>
      <c r="E2938" s="15" t="n"/>
    </row>
    <row r="2939">
      <c r="A2939" s="13" t="n"/>
      <c r="B2939" s="14" t="n"/>
      <c r="C2939" s="14" t="n"/>
      <c r="D2939" s="14">
        <f>IF(C2939="","",IFERROR(VLOOKUP(C2939,Listas!$A$6:$B$45,2,FALSE),"Conta não cadastrada"))</f>
        <v/>
      </c>
      <c r="E2939" s="15" t="n"/>
    </row>
    <row r="2940">
      <c r="A2940" s="13" t="n"/>
      <c r="B2940" s="14" t="n"/>
      <c r="C2940" s="14" t="n"/>
      <c r="D2940" s="14">
        <f>IF(C2940="","",IFERROR(VLOOKUP(C2940,Listas!$A$6:$B$45,2,FALSE),"Conta não cadastrada"))</f>
        <v/>
      </c>
      <c r="E2940" s="15" t="n"/>
    </row>
    <row r="2941">
      <c r="A2941" s="13" t="n"/>
      <c r="B2941" s="14" t="n"/>
      <c r="C2941" s="14" t="n"/>
      <c r="D2941" s="14">
        <f>IF(C2941="","",IFERROR(VLOOKUP(C2941,Listas!$A$6:$B$45,2,FALSE),"Conta não cadastrada"))</f>
        <v/>
      </c>
      <c r="E2941" s="15" t="n"/>
    </row>
    <row r="2942">
      <c r="A2942" s="13" t="n"/>
      <c r="B2942" s="14" t="n"/>
      <c r="C2942" s="14" t="n"/>
      <c r="D2942" s="14">
        <f>IF(C2942="","",IFERROR(VLOOKUP(C2942,Listas!$A$6:$B$45,2,FALSE),"Conta não cadastrada"))</f>
        <v/>
      </c>
      <c r="E2942" s="15" t="n"/>
    </row>
    <row r="2943">
      <c r="A2943" s="13" t="n"/>
      <c r="B2943" s="14" t="n"/>
      <c r="C2943" s="14" t="n"/>
      <c r="D2943" s="14">
        <f>IF(C2943="","",IFERROR(VLOOKUP(C2943,Listas!$A$6:$B$45,2,FALSE),"Conta não cadastrada"))</f>
        <v/>
      </c>
      <c r="E2943" s="15" t="n"/>
    </row>
    <row r="2944">
      <c r="A2944" s="13" t="n"/>
      <c r="B2944" s="14" t="n"/>
      <c r="C2944" s="14" t="n"/>
      <c r="D2944" s="14">
        <f>IF(C2944="","",IFERROR(VLOOKUP(C2944,Listas!$A$6:$B$45,2,FALSE),"Conta não cadastrada"))</f>
        <v/>
      </c>
      <c r="E2944" s="15" t="n"/>
    </row>
    <row r="2945">
      <c r="A2945" s="13" t="n"/>
      <c r="B2945" s="14" t="n"/>
      <c r="C2945" s="14" t="n"/>
      <c r="D2945" s="14">
        <f>IF(C2945="","",IFERROR(VLOOKUP(C2945,Listas!$A$6:$B$45,2,FALSE),"Conta não cadastrada"))</f>
        <v/>
      </c>
      <c r="E2945" s="15" t="n"/>
    </row>
    <row r="2946">
      <c r="A2946" s="13" t="n"/>
      <c r="B2946" s="14" t="n"/>
      <c r="C2946" s="14" t="n"/>
      <c r="D2946" s="14">
        <f>IF(C2946="","",IFERROR(VLOOKUP(C2946,Listas!$A$6:$B$45,2,FALSE),"Conta não cadastrada"))</f>
        <v/>
      </c>
      <c r="E2946" s="15" t="n"/>
    </row>
    <row r="2947">
      <c r="A2947" s="13" t="n"/>
      <c r="B2947" s="14" t="n"/>
      <c r="C2947" s="14" t="n"/>
      <c r="D2947" s="14">
        <f>IF(C2947="","",IFERROR(VLOOKUP(C2947,Listas!$A$6:$B$45,2,FALSE),"Conta não cadastrada"))</f>
        <v/>
      </c>
      <c r="E2947" s="15" t="n"/>
    </row>
    <row r="2948">
      <c r="A2948" s="13" t="n"/>
      <c r="B2948" s="14" t="n"/>
      <c r="C2948" s="14" t="n"/>
      <c r="D2948" s="14">
        <f>IF(C2948="","",IFERROR(VLOOKUP(C2948,Listas!$A$6:$B$45,2,FALSE),"Conta não cadastrada"))</f>
        <v/>
      </c>
      <c r="E2948" s="15" t="n"/>
    </row>
    <row r="2949">
      <c r="A2949" s="13" t="n"/>
      <c r="B2949" s="14" t="n"/>
      <c r="C2949" s="14" t="n"/>
      <c r="D2949" s="14">
        <f>IF(C2949="","",IFERROR(VLOOKUP(C2949,Listas!$A$6:$B$45,2,FALSE),"Conta não cadastrada"))</f>
        <v/>
      </c>
      <c r="E2949" s="15" t="n"/>
    </row>
    <row r="2950">
      <c r="A2950" s="13" t="n"/>
      <c r="B2950" s="14" t="n"/>
      <c r="C2950" s="14" t="n"/>
      <c r="D2950" s="14">
        <f>IF(C2950="","",IFERROR(VLOOKUP(C2950,Listas!$A$6:$B$45,2,FALSE),"Conta não cadastrada"))</f>
        <v/>
      </c>
      <c r="E2950" s="15" t="n"/>
    </row>
    <row r="2951">
      <c r="A2951" s="13" t="n"/>
      <c r="B2951" s="14" t="n"/>
      <c r="C2951" s="14" t="n"/>
      <c r="D2951" s="14">
        <f>IF(C2951="","",IFERROR(VLOOKUP(C2951,Listas!$A$6:$B$45,2,FALSE),"Conta não cadastrada"))</f>
        <v/>
      </c>
      <c r="E2951" s="15" t="n"/>
    </row>
    <row r="2952">
      <c r="A2952" s="13" t="n"/>
      <c r="B2952" s="14" t="n"/>
      <c r="C2952" s="14" t="n"/>
      <c r="D2952" s="14">
        <f>IF(C2952="","",IFERROR(VLOOKUP(C2952,Listas!$A$6:$B$45,2,FALSE),"Conta não cadastrada"))</f>
        <v/>
      </c>
      <c r="E2952" s="15" t="n"/>
    </row>
    <row r="2953">
      <c r="A2953" s="13" t="n"/>
      <c r="B2953" s="14" t="n"/>
      <c r="C2953" s="14" t="n"/>
      <c r="D2953" s="14">
        <f>IF(C2953="","",IFERROR(VLOOKUP(C2953,Listas!$A$6:$B$45,2,FALSE),"Conta não cadastrada"))</f>
        <v/>
      </c>
      <c r="E2953" s="15" t="n"/>
    </row>
    <row r="2954">
      <c r="A2954" s="13" t="n"/>
      <c r="B2954" s="14" t="n"/>
      <c r="C2954" s="14" t="n"/>
      <c r="D2954" s="14">
        <f>IF(C2954="","",IFERROR(VLOOKUP(C2954,Listas!$A$6:$B$45,2,FALSE),"Conta não cadastrada"))</f>
        <v/>
      </c>
      <c r="E2954" s="15" t="n"/>
    </row>
    <row r="2955">
      <c r="A2955" s="13" t="n"/>
      <c r="B2955" s="14" t="n"/>
      <c r="C2955" s="14" t="n"/>
      <c r="D2955" s="14">
        <f>IF(C2955="","",IFERROR(VLOOKUP(C2955,Listas!$A$6:$B$45,2,FALSE),"Conta não cadastrada"))</f>
        <v/>
      </c>
      <c r="E2955" s="15" t="n"/>
    </row>
    <row r="2956">
      <c r="A2956" s="13" t="n"/>
      <c r="B2956" s="14" t="n"/>
      <c r="C2956" s="14" t="n"/>
      <c r="D2956" s="14">
        <f>IF(C2956="","",IFERROR(VLOOKUP(C2956,Listas!$A$6:$B$45,2,FALSE),"Conta não cadastrada"))</f>
        <v/>
      </c>
      <c r="E2956" s="15" t="n"/>
    </row>
    <row r="2957">
      <c r="A2957" s="13" t="n"/>
      <c r="B2957" s="14" t="n"/>
      <c r="C2957" s="14" t="n"/>
      <c r="D2957" s="14">
        <f>IF(C2957="","",IFERROR(VLOOKUP(C2957,Listas!$A$6:$B$45,2,FALSE),"Conta não cadastrada"))</f>
        <v/>
      </c>
      <c r="E2957" s="15" t="n"/>
    </row>
    <row r="2958">
      <c r="A2958" s="13" t="n"/>
      <c r="B2958" s="14" t="n"/>
      <c r="C2958" s="14" t="n"/>
      <c r="D2958" s="14">
        <f>IF(C2958="","",IFERROR(VLOOKUP(C2958,Listas!$A$6:$B$45,2,FALSE),"Conta não cadastrada"))</f>
        <v/>
      </c>
      <c r="E2958" s="15" t="n"/>
    </row>
    <row r="2959">
      <c r="A2959" s="13" t="n"/>
      <c r="B2959" s="14" t="n"/>
      <c r="C2959" s="14" t="n"/>
      <c r="D2959" s="14">
        <f>IF(C2959="","",IFERROR(VLOOKUP(C2959,Listas!$A$6:$B$45,2,FALSE),"Conta não cadastrada"))</f>
        <v/>
      </c>
      <c r="E2959" s="15" t="n"/>
    </row>
    <row r="2960">
      <c r="A2960" s="13" t="n"/>
      <c r="B2960" s="14" t="n"/>
      <c r="C2960" s="14" t="n"/>
      <c r="D2960" s="14">
        <f>IF(C2960="","",IFERROR(VLOOKUP(C2960,Listas!$A$6:$B$45,2,FALSE),"Conta não cadastrada"))</f>
        <v/>
      </c>
      <c r="E2960" s="15" t="n"/>
    </row>
    <row r="2961">
      <c r="A2961" s="13" t="n"/>
      <c r="B2961" s="14" t="n"/>
      <c r="C2961" s="14" t="n"/>
      <c r="D2961" s="14">
        <f>IF(C2961="","",IFERROR(VLOOKUP(C2961,Listas!$A$6:$B$45,2,FALSE),"Conta não cadastrada"))</f>
        <v/>
      </c>
      <c r="E2961" s="15" t="n"/>
    </row>
    <row r="2962">
      <c r="A2962" s="13" t="n"/>
      <c r="B2962" s="14" t="n"/>
      <c r="C2962" s="14" t="n"/>
      <c r="D2962" s="14">
        <f>IF(C2962="","",IFERROR(VLOOKUP(C2962,Listas!$A$6:$B$45,2,FALSE),"Conta não cadastrada"))</f>
        <v/>
      </c>
      <c r="E2962" s="15" t="n"/>
    </row>
    <row r="2963">
      <c r="A2963" s="13" t="n"/>
      <c r="B2963" s="14" t="n"/>
      <c r="C2963" s="14" t="n"/>
      <c r="D2963" s="14">
        <f>IF(C2963="","",IFERROR(VLOOKUP(C2963,Listas!$A$6:$B$45,2,FALSE),"Conta não cadastrada"))</f>
        <v/>
      </c>
      <c r="E2963" s="15" t="n"/>
    </row>
    <row r="2964">
      <c r="A2964" s="13" t="n"/>
      <c r="B2964" s="14" t="n"/>
      <c r="C2964" s="14" t="n"/>
      <c r="D2964" s="14">
        <f>IF(C2964="","",IFERROR(VLOOKUP(C2964,Listas!$A$6:$B$45,2,FALSE),"Conta não cadastrada"))</f>
        <v/>
      </c>
      <c r="E2964" s="15" t="n"/>
    </row>
    <row r="2965">
      <c r="A2965" s="13" t="n"/>
      <c r="B2965" s="14" t="n"/>
      <c r="C2965" s="14" t="n"/>
      <c r="D2965" s="14">
        <f>IF(C2965="","",IFERROR(VLOOKUP(C2965,Listas!$A$6:$B$45,2,FALSE),"Conta não cadastrada"))</f>
        <v/>
      </c>
      <c r="E2965" s="15" t="n"/>
    </row>
    <row r="2966">
      <c r="A2966" s="13" t="n"/>
      <c r="B2966" s="14" t="n"/>
      <c r="C2966" s="14" t="n"/>
      <c r="D2966" s="14">
        <f>IF(C2966="","",IFERROR(VLOOKUP(C2966,Listas!$A$6:$B$45,2,FALSE),"Conta não cadastrada"))</f>
        <v/>
      </c>
      <c r="E2966" s="15" t="n"/>
    </row>
    <row r="2967">
      <c r="A2967" s="13" t="n"/>
      <c r="B2967" s="14" t="n"/>
      <c r="C2967" s="14" t="n"/>
      <c r="D2967" s="14">
        <f>IF(C2967="","",IFERROR(VLOOKUP(C2967,Listas!$A$6:$B$45,2,FALSE),"Conta não cadastrada"))</f>
        <v/>
      </c>
      <c r="E2967" s="15" t="n"/>
    </row>
    <row r="2968">
      <c r="A2968" s="13" t="n"/>
      <c r="B2968" s="14" t="n"/>
      <c r="C2968" s="14" t="n"/>
      <c r="D2968" s="14">
        <f>IF(C2968="","",IFERROR(VLOOKUP(C2968,Listas!$A$6:$B$45,2,FALSE),"Conta não cadastrada"))</f>
        <v/>
      </c>
      <c r="E2968" s="15" t="n"/>
    </row>
    <row r="2969">
      <c r="A2969" s="13" t="n"/>
      <c r="B2969" s="14" t="n"/>
      <c r="C2969" s="14" t="n"/>
      <c r="D2969" s="14">
        <f>IF(C2969="","",IFERROR(VLOOKUP(C2969,Listas!$A$6:$B$45,2,FALSE),"Conta não cadastrada"))</f>
        <v/>
      </c>
      <c r="E2969" s="15" t="n"/>
    </row>
    <row r="2970">
      <c r="A2970" s="13" t="n"/>
      <c r="B2970" s="14" t="n"/>
      <c r="C2970" s="14" t="n"/>
      <c r="D2970" s="14">
        <f>IF(C2970="","",IFERROR(VLOOKUP(C2970,Listas!$A$6:$B$45,2,FALSE),"Conta não cadastrada"))</f>
        <v/>
      </c>
      <c r="E2970" s="15" t="n"/>
    </row>
    <row r="2971">
      <c r="A2971" s="13" t="n"/>
      <c r="B2971" s="14" t="n"/>
      <c r="C2971" s="14" t="n"/>
      <c r="D2971" s="14">
        <f>IF(C2971="","",IFERROR(VLOOKUP(C2971,Listas!$A$6:$B$45,2,FALSE),"Conta não cadastrada"))</f>
        <v/>
      </c>
      <c r="E2971" s="15" t="n"/>
    </row>
    <row r="2972">
      <c r="A2972" s="13" t="n"/>
      <c r="B2972" s="14" t="n"/>
      <c r="C2972" s="14" t="n"/>
      <c r="D2972" s="14">
        <f>IF(C2972="","",IFERROR(VLOOKUP(C2972,Listas!$A$6:$B$45,2,FALSE),"Conta não cadastrada"))</f>
        <v/>
      </c>
      <c r="E2972" s="15" t="n"/>
    </row>
    <row r="2973">
      <c r="A2973" s="13" t="n"/>
      <c r="B2973" s="14" t="n"/>
      <c r="C2973" s="14" t="n"/>
      <c r="D2973" s="14">
        <f>IF(C2973="","",IFERROR(VLOOKUP(C2973,Listas!$A$6:$B$45,2,FALSE),"Conta não cadastrada"))</f>
        <v/>
      </c>
      <c r="E2973" s="15" t="n"/>
    </row>
    <row r="2974">
      <c r="A2974" s="13" t="n"/>
      <c r="B2974" s="14" t="n"/>
      <c r="C2974" s="14" t="n"/>
      <c r="D2974" s="14">
        <f>IF(C2974="","",IFERROR(VLOOKUP(C2974,Listas!$A$6:$B$45,2,FALSE),"Conta não cadastrada"))</f>
        <v/>
      </c>
      <c r="E2974" s="15" t="n"/>
    </row>
    <row r="2975">
      <c r="A2975" s="13" t="n"/>
      <c r="B2975" s="14" t="n"/>
      <c r="C2975" s="14" t="n"/>
      <c r="D2975" s="14">
        <f>IF(C2975="","",IFERROR(VLOOKUP(C2975,Listas!$A$6:$B$45,2,FALSE),"Conta não cadastrada"))</f>
        <v/>
      </c>
      <c r="E2975" s="15" t="n"/>
    </row>
    <row r="2976">
      <c r="A2976" s="13" t="n"/>
      <c r="B2976" s="14" t="n"/>
      <c r="C2976" s="14" t="n"/>
      <c r="D2976" s="14">
        <f>IF(C2976="","",IFERROR(VLOOKUP(C2976,Listas!$A$6:$B$45,2,FALSE),"Conta não cadastrada"))</f>
        <v/>
      </c>
      <c r="E2976" s="15" t="n"/>
    </row>
    <row r="2977">
      <c r="A2977" s="13" t="n"/>
      <c r="B2977" s="14" t="n"/>
      <c r="C2977" s="14" t="n"/>
      <c r="D2977" s="14">
        <f>IF(C2977="","",IFERROR(VLOOKUP(C2977,Listas!$A$6:$B$45,2,FALSE),"Conta não cadastrada"))</f>
        <v/>
      </c>
      <c r="E2977" s="15" t="n"/>
    </row>
    <row r="2978">
      <c r="A2978" s="13" t="n"/>
      <c r="B2978" s="14" t="n"/>
      <c r="C2978" s="14" t="n"/>
      <c r="D2978" s="14">
        <f>IF(C2978="","",IFERROR(VLOOKUP(C2978,Listas!$A$6:$B$45,2,FALSE),"Conta não cadastrada"))</f>
        <v/>
      </c>
      <c r="E2978" s="15" t="n"/>
    </row>
    <row r="2979">
      <c r="A2979" s="13" t="n"/>
      <c r="B2979" s="14" t="n"/>
      <c r="C2979" s="14" t="n"/>
      <c r="D2979" s="14">
        <f>IF(C2979="","",IFERROR(VLOOKUP(C2979,Listas!$A$6:$B$45,2,FALSE),"Conta não cadastrada"))</f>
        <v/>
      </c>
      <c r="E2979" s="15" t="n"/>
    </row>
    <row r="2980">
      <c r="A2980" s="13" t="n"/>
      <c r="B2980" s="14" t="n"/>
      <c r="C2980" s="14" t="n"/>
      <c r="D2980" s="14">
        <f>IF(C2980="","",IFERROR(VLOOKUP(C2980,Listas!$A$6:$B$45,2,FALSE),"Conta não cadastrada"))</f>
        <v/>
      </c>
      <c r="E2980" s="15" t="n"/>
    </row>
    <row r="2981">
      <c r="A2981" s="13" t="n"/>
      <c r="B2981" s="14" t="n"/>
      <c r="C2981" s="14" t="n"/>
      <c r="D2981" s="14">
        <f>IF(C2981="","",IFERROR(VLOOKUP(C2981,Listas!$A$6:$B$45,2,FALSE),"Conta não cadastrada"))</f>
        <v/>
      </c>
      <c r="E2981" s="15" t="n"/>
    </row>
    <row r="2982">
      <c r="A2982" s="13" t="n"/>
      <c r="B2982" s="14" t="n"/>
      <c r="C2982" s="14" t="n"/>
      <c r="D2982" s="14">
        <f>IF(C2982="","",IFERROR(VLOOKUP(C2982,Listas!$A$6:$B$45,2,FALSE),"Conta não cadastrada"))</f>
        <v/>
      </c>
      <c r="E2982" s="15" t="n"/>
    </row>
    <row r="2983">
      <c r="A2983" s="13" t="n"/>
      <c r="B2983" s="14" t="n"/>
      <c r="C2983" s="14" t="n"/>
      <c r="D2983" s="14">
        <f>IF(C2983="","",IFERROR(VLOOKUP(C2983,Listas!$A$6:$B$45,2,FALSE),"Conta não cadastrada"))</f>
        <v/>
      </c>
      <c r="E2983" s="15" t="n"/>
    </row>
    <row r="2984">
      <c r="A2984" s="13" t="n"/>
      <c r="B2984" s="14" t="n"/>
      <c r="C2984" s="14" t="n"/>
      <c r="D2984" s="14">
        <f>IF(C2984="","",IFERROR(VLOOKUP(C2984,Listas!$A$6:$B$45,2,FALSE),"Conta não cadastrada"))</f>
        <v/>
      </c>
      <c r="E2984" s="15" t="n"/>
    </row>
    <row r="2985">
      <c r="A2985" s="13" t="n"/>
      <c r="B2985" s="14" t="n"/>
      <c r="C2985" s="14" t="n"/>
      <c r="D2985" s="14">
        <f>IF(C2985="","",IFERROR(VLOOKUP(C2985,Listas!$A$6:$B$45,2,FALSE),"Conta não cadastrada"))</f>
        <v/>
      </c>
      <c r="E2985" s="15" t="n"/>
    </row>
    <row r="2986">
      <c r="A2986" s="13" t="n"/>
      <c r="B2986" s="14" t="n"/>
      <c r="C2986" s="14" t="n"/>
      <c r="D2986" s="14">
        <f>IF(C2986="","",IFERROR(VLOOKUP(C2986,Listas!$A$6:$B$45,2,FALSE),"Conta não cadastrada"))</f>
        <v/>
      </c>
      <c r="E2986" s="15" t="n"/>
    </row>
    <row r="2987">
      <c r="A2987" s="13" t="n"/>
      <c r="B2987" s="14" t="n"/>
      <c r="C2987" s="14" t="n"/>
      <c r="D2987" s="14">
        <f>IF(C2987="","",IFERROR(VLOOKUP(C2987,Listas!$A$6:$B$45,2,FALSE),"Conta não cadastrada"))</f>
        <v/>
      </c>
      <c r="E2987" s="15" t="n"/>
    </row>
    <row r="2988">
      <c r="A2988" s="13" t="n"/>
      <c r="B2988" s="14" t="n"/>
      <c r="C2988" s="14" t="n"/>
      <c r="D2988" s="14">
        <f>IF(C2988="","",IFERROR(VLOOKUP(C2988,Listas!$A$6:$B$45,2,FALSE),"Conta não cadastrada"))</f>
        <v/>
      </c>
      <c r="E2988" s="15" t="n"/>
    </row>
    <row r="2989">
      <c r="A2989" s="13" t="n"/>
      <c r="B2989" s="14" t="n"/>
      <c r="C2989" s="14" t="n"/>
      <c r="D2989" s="14">
        <f>IF(C2989="","",IFERROR(VLOOKUP(C2989,Listas!$A$6:$B$45,2,FALSE),"Conta não cadastrada"))</f>
        <v/>
      </c>
      <c r="E2989" s="15" t="n"/>
    </row>
    <row r="2990">
      <c r="A2990" s="13" t="n"/>
      <c r="B2990" s="14" t="n"/>
      <c r="C2990" s="14" t="n"/>
      <c r="D2990" s="14">
        <f>IF(C2990="","",IFERROR(VLOOKUP(C2990,Listas!$A$6:$B$45,2,FALSE),"Conta não cadastrada"))</f>
        <v/>
      </c>
      <c r="E2990" s="15" t="n"/>
    </row>
    <row r="2991">
      <c r="A2991" s="13" t="n"/>
      <c r="B2991" s="14" t="n"/>
      <c r="C2991" s="14" t="n"/>
      <c r="D2991" s="14">
        <f>IF(C2991="","",IFERROR(VLOOKUP(C2991,Listas!$A$6:$B$45,2,FALSE),"Conta não cadastrada"))</f>
        <v/>
      </c>
      <c r="E2991" s="15" t="n"/>
    </row>
    <row r="2992">
      <c r="A2992" s="13" t="n"/>
      <c r="B2992" s="14" t="n"/>
      <c r="C2992" s="14" t="n"/>
      <c r="D2992" s="14">
        <f>IF(C2992="","",IFERROR(VLOOKUP(C2992,Listas!$A$6:$B$45,2,FALSE),"Conta não cadastrada"))</f>
        <v/>
      </c>
      <c r="E2992" s="15" t="n"/>
    </row>
    <row r="2993">
      <c r="A2993" s="13" t="n"/>
      <c r="B2993" s="14" t="n"/>
      <c r="C2993" s="14" t="n"/>
      <c r="D2993" s="14">
        <f>IF(C2993="","",IFERROR(VLOOKUP(C2993,Listas!$A$6:$B$45,2,FALSE),"Conta não cadastrada"))</f>
        <v/>
      </c>
      <c r="E2993" s="15" t="n"/>
    </row>
    <row r="2994">
      <c r="A2994" s="13" t="n"/>
      <c r="B2994" s="14" t="n"/>
      <c r="C2994" s="14" t="n"/>
      <c r="D2994" s="14">
        <f>IF(C2994="","",IFERROR(VLOOKUP(C2994,Listas!$A$6:$B$45,2,FALSE),"Conta não cadastrada"))</f>
        <v/>
      </c>
      <c r="E2994" s="15" t="n"/>
    </row>
    <row r="2995">
      <c r="A2995" s="13" t="n"/>
      <c r="B2995" s="14" t="n"/>
      <c r="C2995" s="14" t="n"/>
      <c r="D2995" s="14">
        <f>IF(C2995="","",IFERROR(VLOOKUP(C2995,Listas!$A$6:$B$45,2,FALSE),"Conta não cadastrada"))</f>
        <v/>
      </c>
      <c r="E2995" s="15" t="n"/>
    </row>
    <row r="2996">
      <c r="A2996" s="13" t="n"/>
      <c r="B2996" s="14" t="n"/>
      <c r="C2996" s="14" t="n"/>
      <c r="D2996" s="14">
        <f>IF(C2996="","",IFERROR(VLOOKUP(C2996,Listas!$A$6:$B$45,2,FALSE),"Conta não cadastrada"))</f>
        <v/>
      </c>
      <c r="E2996" s="15" t="n"/>
    </row>
    <row r="2997">
      <c r="A2997" s="13" t="n"/>
      <c r="B2997" s="14" t="n"/>
      <c r="C2997" s="14" t="n"/>
      <c r="D2997" s="14">
        <f>IF(C2997="","",IFERROR(VLOOKUP(C2997,Listas!$A$6:$B$45,2,FALSE),"Conta não cadastrada"))</f>
        <v/>
      </c>
      <c r="E2997" s="15" t="n"/>
    </row>
    <row r="2998">
      <c r="A2998" s="13" t="n"/>
      <c r="B2998" s="14" t="n"/>
      <c r="C2998" s="14" t="n"/>
      <c r="D2998" s="14">
        <f>IF(C2998="","",IFERROR(VLOOKUP(C2998,Listas!$A$6:$B$45,2,FALSE),"Conta não cadastrada"))</f>
        <v/>
      </c>
      <c r="E2998" s="15" t="n"/>
    </row>
    <row r="2999">
      <c r="A2999" s="13" t="n"/>
      <c r="B2999" s="14" t="n"/>
      <c r="C2999" s="14" t="n"/>
      <c r="D2999" s="14">
        <f>IF(C2999="","",IFERROR(VLOOKUP(C2999,Listas!$A$6:$B$45,2,FALSE),"Conta não cadastrada"))</f>
        <v/>
      </c>
      <c r="E2999" s="15" t="n"/>
    </row>
    <row r="3000">
      <c r="A3000" s="13" t="n"/>
      <c r="B3000" s="14" t="n"/>
      <c r="C3000" s="14" t="n"/>
      <c r="D3000" s="14">
        <f>IF(C3000="","",IFERROR(VLOOKUP(C3000,Listas!$A$6:$B$45,2,FALSE),"Conta não cadastrada"))</f>
        <v/>
      </c>
      <c r="E3000" s="15" t="n"/>
    </row>
    <row r="3001">
      <c r="A3001" s="13" t="n"/>
      <c r="B3001" s="14" t="n"/>
      <c r="C3001" s="14" t="n"/>
      <c r="D3001" s="14">
        <f>IF(C3001="","",IFERROR(VLOOKUP(C3001,Listas!$A$6:$B$45,2,FALSE),"Conta não cadastrada"))</f>
        <v/>
      </c>
      <c r="E3001" s="15" t="n"/>
    </row>
    <row r="3002">
      <c r="A3002" s="13" t="n"/>
      <c r="B3002" s="14" t="n"/>
      <c r="C3002" s="14" t="n"/>
      <c r="D3002" s="14">
        <f>IF(C3002="","",IFERROR(VLOOKUP(C3002,Listas!$A$6:$B$45,2,FALSE),"Conta não cadastrada"))</f>
        <v/>
      </c>
      <c r="E3002" s="15" t="n"/>
    </row>
    <row r="3003">
      <c r="A3003" s="13" t="n"/>
      <c r="B3003" s="14" t="n"/>
      <c r="C3003" s="14" t="n"/>
      <c r="D3003" s="14">
        <f>IF(C3003="","",IFERROR(VLOOKUP(C3003,Listas!$A$6:$B$45,2,FALSE),"Conta não cadastrada"))</f>
        <v/>
      </c>
      <c r="E3003" s="15" t="n"/>
    </row>
    <row r="3004">
      <c r="A3004" s="13" t="n"/>
      <c r="B3004" s="14" t="n"/>
      <c r="C3004" s="14" t="n"/>
      <c r="D3004" s="14">
        <f>IF(C3004="","",IFERROR(VLOOKUP(C3004,Listas!$A$6:$B$45,2,FALSE),"Conta não cadastrada"))</f>
        <v/>
      </c>
      <c r="E3004" s="15" t="n"/>
    </row>
    <row r="3005">
      <c r="A3005" s="13" t="n"/>
      <c r="B3005" s="14" t="n"/>
      <c r="C3005" s="14" t="n"/>
      <c r="D3005" s="14">
        <f>IF(C3005="","",IFERROR(VLOOKUP(C3005,Listas!$A$6:$B$45,2,FALSE),"Conta não cadastrada"))</f>
        <v/>
      </c>
      <c r="E3005" s="15" t="n"/>
    </row>
  </sheetData>
  <autoFilter ref="A5:E3005"/>
  <dataValidations count="1">
    <dataValidation sqref="C6:C3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2"/>
  <sheetViews>
    <sheetView showGridLines="0"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26" customHeight="1">
      <c r="A1" s="6" t="inlineStr">
        <is>
          <t>DRE gerencial mês a mês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 em B4. Valores negativos ficam em vermelho.</t>
        </is>
      </c>
    </row>
    <row r="4">
      <c r="A4" s="16" t="inlineStr">
        <is>
          <t>Ano:</t>
        </is>
      </c>
      <c r="B4" s="11" t="n">
        <v>2026</v>
      </c>
    </row>
    <row r="5">
      <c r="A5" s="17" t="inlineStr">
        <is>
          <t>Linha da DRE</t>
        </is>
      </c>
      <c r="B5" s="17" t="inlineStr">
        <is>
          <t>jan</t>
        </is>
      </c>
      <c r="C5" s="17" t="inlineStr">
        <is>
          <t>fev</t>
        </is>
      </c>
      <c r="D5" s="17" t="inlineStr">
        <is>
          <t>mar</t>
        </is>
      </c>
      <c r="E5" s="17" t="inlineStr">
        <is>
          <t>abr</t>
        </is>
      </c>
      <c r="F5" s="17" t="inlineStr">
        <is>
          <t>mai</t>
        </is>
      </c>
      <c r="G5" s="17" t="inlineStr">
        <is>
          <t>jun</t>
        </is>
      </c>
      <c r="H5" s="17" t="inlineStr">
        <is>
          <t>jul</t>
        </is>
      </c>
      <c r="I5" s="17" t="inlineStr">
        <is>
          <t>ago</t>
        </is>
      </c>
      <c r="J5" s="17" t="inlineStr">
        <is>
          <t>set</t>
        </is>
      </c>
      <c r="K5" s="17" t="inlineStr">
        <is>
          <t>out</t>
        </is>
      </c>
      <c r="L5" s="17" t="inlineStr">
        <is>
          <t>nov</t>
        </is>
      </c>
      <c r="M5" s="17" t="inlineStr">
        <is>
          <t>dez</t>
        </is>
      </c>
      <c r="N5" s="17" t="inlineStr">
        <is>
          <t>Total do ano</t>
        </is>
      </c>
    </row>
    <row r="6">
      <c r="A6" s="14" t="inlineStr">
        <is>
          <t>Receita bruta</t>
        </is>
      </c>
      <c r="B6" s="15">
        <f>SUMIFS('Lançamentos'!$E$6:$E$3005,'Lançamentos'!$D$6:$D$3005,"Receita bruta",'Lançamentos'!$A$6:$A$3005,"&gt;="&amp;DATE($B$4,1,1),'Lançamentos'!$A$6:$A$3005,"&lt;"&amp;DATE($B$4,2,1))</f>
        <v/>
      </c>
      <c r="C6" s="15">
        <f>SUMIFS('Lançamentos'!$E$6:$E$3005,'Lançamentos'!$D$6:$D$3005,"Receita bruta",'Lançamentos'!$A$6:$A$3005,"&gt;="&amp;DATE($B$4,2,1),'Lançamentos'!$A$6:$A$3005,"&lt;"&amp;DATE($B$4,3,1))</f>
        <v/>
      </c>
      <c r="D6" s="15">
        <f>SUMIFS('Lançamentos'!$E$6:$E$3005,'Lançamentos'!$D$6:$D$3005,"Receita bruta",'Lançamentos'!$A$6:$A$3005,"&gt;="&amp;DATE($B$4,3,1),'Lançamentos'!$A$6:$A$3005,"&lt;"&amp;DATE($B$4,4,1))</f>
        <v/>
      </c>
      <c r="E6" s="15">
        <f>SUMIFS('Lançamentos'!$E$6:$E$3005,'Lançamentos'!$D$6:$D$3005,"Receita bruta",'Lançamentos'!$A$6:$A$3005,"&gt;="&amp;DATE($B$4,4,1),'Lançamentos'!$A$6:$A$3005,"&lt;"&amp;DATE($B$4,5,1))</f>
        <v/>
      </c>
      <c r="F6" s="15">
        <f>SUMIFS('Lançamentos'!$E$6:$E$3005,'Lançamentos'!$D$6:$D$3005,"Receita bruta",'Lançamentos'!$A$6:$A$3005,"&gt;="&amp;DATE($B$4,5,1),'Lançamentos'!$A$6:$A$3005,"&lt;"&amp;DATE($B$4,6,1))</f>
        <v/>
      </c>
      <c r="G6" s="15">
        <f>SUMIFS('Lançamentos'!$E$6:$E$3005,'Lançamentos'!$D$6:$D$3005,"Receita bruta",'Lançamentos'!$A$6:$A$3005,"&gt;="&amp;DATE($B$4,6,1),'Lançamentos'!$A$6:$A$3005,"&lt;"&amp;DATE($B$4,7,1))</f>
        <v/>
      </c>
      <c r="H6" s="15">
        <f>SUMIFS('Lançamentos'!$E$6:$E$3005,'Lançamentos'!$D$6:$D$3005,"Receita bruta",'Lançamentos'!$A$6:$A$3005,"&gt;="&amp;DATE($B$4,7,1),'Lançamentos'!$A$6:$A$3005,"&lt;"&amp;DATE($B$4,8,1))</f>
        <v/>
      </c>
      <c r="I6" s="15">
        <f>SUMIFS('Lançamentos'!$E$6:$E$3005,'Lançamentos'!$D$6:$D$3005,"Receita bruta",'Lançamentos'!$A$6:$A$3005,"&gt;="&amp;DATE($B$4,8,1),'Lançamentos'!$A$6:$A$3005,"&lt;"&amp;DATE($B$4,9,1))</f>
        <v/>
      </c>
      <c r="J6" s="15">
        <f>SUMIFS('Lançamentos'!$E$6:$E$3005,'Lançamentos'!$D$6:$D$3005,"Receita bruta",'Lançamentos'!$A$6:$A$3005,"&gt;="&amp;DATE($B$4,9,1),'Lançamentos'!$A$6:$A$3005,"&lt;"&amp;DATE($B$4,10,1))</f>
        <v/>
      </c>
      <c r="K6" s="15">
        <f>SUMIFS('Lançamentos'!$E$6:$E$3005,'Lançamentos'!$D$6:$D$3005,"Receita bruta",'Lançamentos'!$A$6:$A$3005,"&gt;="&amp;DATE($B$4,10,1),'Lançamentos'!$A$6:$A$3005,"&lt;"&amp;DATE($B$4,11,1))</f>
        <v/>
      </c>
      <c r="L6" s="15">
        <f>SUMIFS('Lançamentos'!$E$6:$E$3005,'Lançamentos'!$D$6:$D$3005,"Receita bruta",'Lançamentos'!$A$6:$A$3005,"&gt;="&amp;DATE($B$4,11,1),'Lançamentos'!$A$6:$A$3005,"&lt;"&amp;DATE($B$4,12,1))</f>
        <v/>
      </c>
      <c r="M6" s="15">
        <f>SUMIFS('Lançamentos'!$E$6:$E$3005,'Lançamentos'!$D$6:$D$3005,"Receita bruta",'Lançamentos'!$A$6:$A$3005,"&gt;="&amp;DATE($B$4,12,1),'Lançamentos'!$A$6:$A$3005,"&lt;"&amp;DATE($B$4,13,1))</f>
        <v/>
      </c>
      <c r="N6" s="15">
        <f>SUM(B6:M6)</f>
        <v/>
      </c>
    </row>
    <row r="7">
      <c r="A7" s="14" t="inlineStr">
        <is>
          <t>(−) Deduções da receita</t>
        </is>
      </c>
      <c r="B7" s="15">
        <f>SUMIFS('Lançamentos'!$E$6:$E$3005,'Lançamentos'!$D$6:$D$3005,"Deduções",'Lançamentos'!$A$6:$A$3005,"&gt;="&amp;DATE($B$4,1,1),'Lançamentos'!$A$6:$A$3005,"&lt;"&amp;DATE($B$4,2,1))</f>
        <v/>
      </c>
      <c r="C7" s="15">
        <f>SUMIFS('Lançamentos'!$E$6:$E$3005,'Lançamentos'!$D$6:$D$3005,"Deduções",'Lançamentos'!$A$6:$A$3005,"&gt;="&amp;DATE($B$4,2,1),'Lançamentos'!$A$6:$A$3005,"&lt;"&amp;DATE($B$4,3,1))</f>
        <v/>
      </c>
      <c r="D7" s="15">
        <f>SUMIFS('Lançamentos'!$E$6:$E$3005,'Lançamentos'!$D$6:$D$3005,"Deduções",'Lançamentos'!$A$6:$A$3005,"&gt;="&amp;DATE($B$4,3,1),'Lançamentos'!$A$6:$A$3005,"&lt;"&amp;DATE($B$4,4,1))</f>
        <v/>
      </c>
      <c r="E7" s="15">
        <f>SUMIFS('Lançamentos'!$E$6:$E$3005,'Lançamentos'!$D$6:$D$3005,"Deduções",'Lançamentos'!$A$6:$A$3005,"&gt;="&amp;DATE($B$4,4,1),'Lançamentos'!$A$6:$A$3005,"&lt;"&amp;DATE($B$4,5,1))</f>
        <v/>
      </c>
      <c r="F7" s="15">
        <f>SUMIFS('Lançamentos'!$E$6:$E$3005,'Lançamentos'!$D$6:$D$3005,"Deduções",'Lançamentos'!$A$6:$A$3005,"&gt;="&amp;DATE($B$4,5,1),'Lançamentos'!$A$6:$A$3005,"&lt;"&amp;DATE($B$4,6,1))</f>
        <v/>
      </c>
      <c r="G7" s="15">
        <f>SUMIFS('Lançamentos'!$E$6:$E$3005,'Lançamentos'!$D$6:$D$3005,"Deduções",'Lançamentos'!$A$6:$A$3005,"&gt;="&amp;DATE($B$4,6,1),'Lançamentos'!$A$6:$A$3005,"&lt;"&amp;DATE($B$4,7,1))</f>
        <v/>
      </c>
      <c r="H7" s="15">
        <f>SUMIFS('Lançamentos'!$E$6:$E$3005,'Lançamentos'!$D$6:$D$3005,"Deduções",'Lançamentos'!$A$6:$A$3005,"&gt;="&amp;DATE($B$4,7,1),'Lançamentos'!$A$6:$A$3005,"&lt;"&amp;DATE($B$4,8,1))</f>
        <v/>
      </c>
      <c r="I7" s="15">
        <f>SUMIFS('Lançamentos'!$E$6:$E$3005,'Lançamentos'!$D$6:$D$3005,"Deduções",'Lançamentos'!$A$6:$A$3005,"&gt;="&amp;DATE($B$4,8,1),'Lançamentos'!$A$6:$A$3005,"&lt;"&amp;DATE($B$4,9,1))</f>
        <v/>
      </c>
      <c r="J7" s="15">
        <f>SUMIFS('Lançamentos'!$E$6:$E$3005,'Lançamentos'!$D$6:$D$3005,"Deduções",'Lançamentos'!$A$6:$A$3005,"&gt;="&amp;DATE($B$4,9,1),'Lançamentos'!$A$6:$A$3005,"&lt;"&amp;DATE($B$4,10,1))</f>
        <v/>
      </c>
      <c r="K7" s="15">
        <f>SUMIFS('Lançamentos'!$E$6:$E$3005,'Lançamentos'!$D$6:$D$3005,"Deduções",'Lançamentos'!$A$6:$A$3005,"&gt;="&amp;DATE($B$4,10,1),'Lançamentos'!$A$6:$A$3005,"&lt;"&amp;DATE($B$4,11,1))</f>
        <v/>
      </c>
      <c r="L7" s="15">
        <f>SUMIFS('Lançamentos'!$E$6:$E$3005,'Lançamentos'!$D$6:$D$3005,"Deduções",'Lançamentos'!$A$6:$A$3005,"&gt;="&amp;DATE($B$4,11,1),'Lançamentos'!$A$6:$A$3005,"&lt;"&amp;DATE($B$4,12,1))</f>
        <v/>
      </c>
      <c r="M7" s="15">
        <f>SUMIFS('Lançamentos'!$E$6:$E$3005,'Lançamentos'!$D$6:$D$3005,"Deduções",'Lançamentos'!$A$6:$A$3005,"&gt;="&amp;DATE($B$4,12,1),'Lançamentos'!$A$6:$A$3005,"&lt;"&amp;DATE($B$4,13,1))</f>
        <v/>
      </c>
      <c r="N7" s="15">
        <f>SUM(B7:M7)</f>
        <v/>
      </c>
    </row>
    <row r="8">
      <c r="A8" s="18" t="inlineStr">
        <is>
          <t>(=) Receita líquida</t>
        </is>
      </c>
      <c r="B8" s="19">
        <f>B6-B7</f>
        <v/>
      </c>
      <c r="C8" s="19">
        <f>C6-C7</f>
        <v/>
      </c>
      <c r="D8" s="19">
        <f>D6-D7</f>
        <v/>
      </c>
      <c r="E8" s="19">
        <f>E6-E7</f>
        <v/>
      </c>
      <c r="F8" s="19">
        <f>F6-F7</f>
        <v/>
      </c>
      <c r="G8" s="19">
        <f>G6-G7</f>
        <v/>
      </c>
      <c r="H8" s="19">
        <f>H6-H7</f>
        <v/>
      </c>
      <c r="I8" s="19">
        <f>I6-I7</f>
        <v/>
      </c>
      <c r="J8" s="19">
        <f>J6-J7</f>
        <v/>
      </c>
      <c r="K8" s="19">
        <f>K6-K7</f>
        <v/>
      </c>
      <c r="L8" s="19">
        <f>L6-L7</f>
        <v/>
      </c>
      <c r="M8" s="19">
        <f>M6-M7</f>
        <v/>
      </c>
      <c r="N8" s="19">
        <f>SUM(B8:M8)</f>
        <v/>
      </c>
    </row>
    <row r="9">
      <c r="A9" s="14" t="inlineStr">
        <is>
          <t>(−) Custos (CMV / CSP)</t>
        </is>
      </c>
      <c r="B9" s="15">
        <f>SUMIFS('Lançamentos'!$E$6:$E$3005,'Lançamentos'!$D$6:$D$3005,"Custos",'Lançamentos'!$A$6:$A$3005,"&gt;="&amp;DATE($B$4,1,1),'Lançamentos'!$A$6:$A$3005,"&lt;"&amp;DATE($B$4,2,1))</f>
        <v/>
      </c>
      <c r="C9" s="15">
        <f>SUMIFS('Lançamentos'!$E$6:$E$3005,'Lançamentos'!$D$6:$D$3005,"Custos",'Lançamentos'!$A$6:$A$3005,"&gt;="&amp;DATE($B$4,2,1),'Lançamentos'!$A$6:$A$3005,"&lt;"&amp;DATE($B$4,3,1))</f>
        <v/>
      </c>
      <c r="D9" s="15">
        <f>SUMIFS('Lançamentos'!$E$6:$E$3005,'Lançamentos'!$D$6:$D$3005,"Custos",'Lançamentos'!$A$6:$A$3005,"&gt;="&amp;DATE($B$4,3,1),'Lançamentos'!$A$6:$A$3005,"&lt;"&amp;DATE($B$4,4,1))</f>
        <v/>
      </c>
      <c r="E9" s="15">
        <f>SUMIFS('Lançamentos'!$E$6:$E$3005,'Lançamentos'!$D$6:$D$3005,"Custos",'Lançamentos'!$A$6:$A$3005,"&gt;="&amp;DATE($B$4,4,1),'Lançamentos'!$A$6:$A$3005,"&lt;"&amp;DATE($B$4,5,1))</f>
        <v/>
      </c>
      <c r="F9" s="15">
        <f>SUMIFS('Lançamentos'!$E$6:$E$3005,'Lançamentos'!$D$6:$D$3005,"Custos",'Lançamentos'!$A$6:$A$3005,"&gt;="&amp;DATE($B$4,5,1),'Lançamentos'!$A$6:$A$3005,"&lt;"&amp;DATE($B$4,6,1))</f>
        <v/>
      </c>
      <c r="G9" s="15">
        <f>SUMIFS('Lançamentos'!$E$6:$E$3005,'Lançamentos'!$D$6:$D$3005,"Custos",'Lançamentos'!$A$6:$A$3005,"&gt;="&amp;DATE($B$4,6,1),'Lançamentos'!$A$6:$A$3005,"&lt;"&amp;DATE($B$4,7,1))</f>
        <v/>
      </c>
      <c r="H9" s="15">
        <f>SUMIFS('Lançamentos'!$E$6:$E$3005,'Lançamentos'!$D$6:$D$3005,"Custos",'Lançamentos'!$A$6:$A$3005,"&gt;="&amp;DATE($B$4,7,1),'Lançamentos'!$A$6:$A$3005,"&lt;"&amp;DATE($B$4,8,1))</f>
        <v/>
      </c>
      <c r="I9" s="15">
        <f>SUMIFS('Lançamentos'!$E$6:$E$3005,'Lançamentos'!$D$6:$D$3005,"Custos",'Lançamentos'!$A$6:$A$3005,"&gt;="&amp;DATE($B$4,8,1),'Lançamentos'!$A$6:$A$3005,"&lt;"&amp;DATE($B$4,9,1))</f>
        <v/>
      </c>
      <c r="J9" s="15">
        <f>SUMIFS('Lançamentos'!$E$6:$E$3005,'Lançamentos'!$D$6:$D$3005,"Custos",'Lançamentos'!$A$6:$A$3005,"&gt;="&amp;DATE($B$4,9,1),'Lançamentos'!$A$6:$A$3005,"&lt;"&amp;DATE($B$4,10,1))</f>
        <v/>
      </c>
      <c r="K9" s="15">
        <f>SUMIFS('Lançamentos'!$E$6:$E$3005,'Lançamentos'!$D$6:$D$3005,"Custos",'Lançamentos'!$A$6:$A$3005,"&gt;="&amp;DATE($B$4,10,1),'Lançamentos'!$A$6:$A$3005,"&lt;"&amp;DATE($B$4,11,1))</f>
        <v/>
      </c>
      <c r="L9" s="15">
        <f>SUMIFS('Lançamentos'!$E$6:$E$3005,'Lançamentos'!$D$6:$D$3005,"Custos",'Lançamentos'!$A$6:$A$3005,"&gt;="&amp;DATE($B$4,11,1),'Lançamentos'!$A$6:$A$3005,"&lt;"&amp;DATE($B$4,12,1))</f>
        <v/>
      </c>
      <c r="M9" s="15">
        <f>SUMIFS('Lançamentos'!$E$6:$E$3005,'Lançamentos'!$D$6:$D$3005,"Custos",'Lançamentos'!$A$6:$A$3005,"&gt;="&amp;DATE($B$4,12,1),'Lançamentos'!$A$6:$A$3005,"&lt;"&amp;DATE($B$4,13,1))</f>
        <v/>
      </c>
      <c r="N9" s="15">
        <f>SUM(B9:M9)</f>
        <v/>
      </c>
    </row>
    <row r="10">
      <c r="A10" s="18" t="inlineStr">
        <is>
          <t>(=) Lucro bruto</t>
        </is>
      </c>
      <c r="B10" s="19">
        <f>B8-B9</f>
        <v/>
      </c>
      <c r="C10" s="19">
        <f>C8-C9</f>
        <v/>
      </c>
      <c r="D10" s="19">
        <f>D8-D9</f>
        <v/>
      </c>
      <c r="E10" s="19">
        <f>E8-E9</f>
        <v/>
      </c>
      <c r="F10" s="19">
        <f>F8-F9</f>
        <v/>
      </c>
      <c r="G10" s="19">
        <f>G8-G9</f>
        <v/>
      </c>
      <c r="H10" s="19">
        <f>H8-H9</f>
        <v/>
      </c>
      <c r="I10" s="19">
        <f>I8-I9</f>
        <v/>
      </c>
      <c r="J10" s="19">
        <f>J8-J9</f>
        <v/>
      </c>
      <c r="K10" s="19">
        <f>K8-K9</f>
        <v/>
      </c>
      <c r="L10" s="19">
        <f>L8-L9</f>
        <v/>
      </c>
      <c r="M10" s="19">
        <f>M8-M9</f>
        <v/>
      </c>
      <c r="N10" s="19">
        <f>SUM(B10:M10)</f>
        <v/>
      </c>
    </row>
    <row r="11">
      <c r="A11" s="14" t="inlineStr">
        <is>
          <t>(−) Despesas operacionais</t>
        </is>
      </c>
      <c r="B11" s="15">
        <f>SUMIFS('Lançamentos'!$E$6:$E$3005,'Lançamentos'!$D$6:$D$3005,"Despesas operacionais",'Lançamentos'!$A$6:$A$3005,"&gt;="&amp;DATE($B$4,1,1),'Lançamentos'!$A$6:$A$3005,"&lt;"&amp;DATE($B$4,2,1))</f>
        <v/>
      </c>
      <c r="C11" s="15">
        <f>SUMIFS('Lançamentos'!$E$6:$E$3005,'Lançamentos'!$D$6:$D$3005,"Despesas operacionais",'Lançamentos'!$A$6:$A$3005,"&gt;="&amp;DATE($B$4,2,1),'Lançamentos'!$A$6:$A$3005,"&lt;"&amp;DATE($B$4,3,1))</f>
        <v/>
      </c>
      <c r="D11" s="15">
        <f>SUMIFS('Lançamentos'!$E$6:$E$3005,'Lançamentos'!$D$6:$D$3005,"Despesas operacionais",'Lançamentos'!$A$6:$A$3005,"&gt;="&amp;DATE($B$4,3,1),'Lançamentos'!$A$6:$A$3005,"&lt;"&amp;DATE($B$4,4,1))</f>
        <v/>
      </c>
      <c r="E11" s="15">
        <f>SUMIFS('Lançamentos'!$E$6:$E$3005,'Lançamentos'!$D$6:$D$3005,"Despesas operacionais",'Lançamentos'!$A$6:$A$3005,"&gt;="&amp;DATE($B$4,4,1),'Lançamentos'!$A$6:$A$3005,"&lt;"&amp;DATE($B$4,5,1))</f>
        <v/>
      </c>
      <c r="F11" s="15">
        <f>SUMIFS('Lançamentos'!$E$6:$E$3005,'Lançamentos'!$D$6:$D$3005,"Despesas operacionais",'Lançamentos'!$A$6:$A$3005,"&gt;="&amp;DATE($B$4,5,1),'Lançamentos'!$A$6:$A$3005,"&lt;"&amp;DATE($B$4,6,1))</f>
        <v/>
      </c>
      <c r="G11" s="15">
        <f>SUMIFS('Lançamentos'!$E$6:$E$3005,'Lançamentos'!$D$6:$D$3005,"Despesas operacionais",'Lançamentos'!$A$6:$A$3005,"&gt;="&amp;DATE($B$4,6,1),'Lançamentos'!$A$6:$A$3005,"&lt;"&amp;DATE($B$4,7,1))</f>
        <v/>
      </c>
      <c r="H11" s="15">
        <f>SUMIFS('Lançamentos'!$E$6:$E$3005,'Lançamentos'!$D$6:$D$3005,"Despesas operacionais",'Lançamentos'!$A$6:$A$3005,"&gt;="&amp;DATE($B$4,7,1),'Lançamentos'!$A$6:$A$3005,"&lt;"&amp;DATE($B$4,8,1))</f>
        <v/>
      </c>
      <c r="I11" s="15">
        <f>SUMIFS('Lançamentos'!$E$6:$E$3005,'Lançamentos'!$D$6:$D$3005,"Despesas operacionais",'Lançamentos'!$A$6:$A$3005,"&gt;="&amp;DATE($B$4,8,1),'Lançamentos'!$A$6:$A$3005,"&lt;"&amp;DATE($B$4,9,1))</f>
        <v/>
      </c>
      <c r="J11" s="15">
        <f>SUMIFS('Lançamentos'!$E$6:$E$3005,'Lançamentos'!$D$6:$D$3005,"Despesas operacionais",'Lançamentos'!$A$6:$A$3005,"&gt;="&amp;DATE($B$4,9,1),'Lançamentos'!$A$6:$A$3005,"&lt;"&amp;DATE($B$4,10,1))</f>
        <v/>
      </c>
      <c r="K11" s="15">
        <f>SUMIFS('Lançamentos'!$E$6:$E$3005,'Lançamentos'!$D$6:$D$3005,"Despesas operacionais",'Lançamentos'!$A$6:$A$3005,"&gt;="&amp;DATE($B$4,10,1),'Lançamentos'!$A$6:$A$3005,"&lt;"&amp;DATE($B$4,11,1))</f>
        <v/>
      </c>
      <c r="L11" s="15">
        <f>SUMIFS('Lançamentos'!$E$6:$E$3005,'Lançamentos'!$D$6:$D$3005,"Despesas operacionais",'Lançamentos'!$A$6:$A$3005,"&gt;="&amp;DATE($B$4,11,1),'Lançamentos'!$A$6:$A$3005,"&lt;"&amp;DATE($B$4,12,1))</f>
        <v/>
      </c>
      <c r="M11" s="15">
        <f>SUMIFS('Lançamentos'!$E$6:$E$3005,'Lançamentos'!$D$6:$D$3005,"Despesas operacionais",'Lançamentos'!$A$6:$A$3005,"&gt;="&amp;DATE($B$4,12,1),'Lançamentos'!$A$6:$A$3005,"&lt;"&amp;DATE($B$4,13,1))</f>
        <v/>
      </c>
      <c r="N11" s="15">
        <f>SUM(B11:M11)</f>
        <v/>
      </c>
    </row>
    <row r="12">
      <c r="A12" s="18" t="inlineStr">
        <is>
          <t>(=) Resultado operacional</t>
        </is>
      </c>
      <c r="B12" s="19">
        <f>B10-B11</f>
        <v/>
      </c>
      <c r="C12" s="19">
        <f>C10-C11</f>
        <v/>
      </c>
      <c r="D12" s="19">
        <f>D10-D11</f>
        <v/>
      </c>
      <c r="E12" s="19">
        <f>E10-E11</f>
        <v/>
      </c>
      <c r="F12" s="19">
        <f>F10-F11</f>
        <v/>
      </c>
      <c r="G12" s="19">
        <f>G10-G11</f>
        <v/>
      </c>
      <c r="H12" s="19">
        <f>H10-H11</f>
        <v/>
      </c>
      <c r="I12" s="19">
        <f>I10-I11</f>
        <v/>
      </c>
      <c r="J12" s="19">
        <f>J10-J11</f>
        <v/>
      </c>
      <c r="K12" s="19">
        <f>K10-K11</f>
        <v/>
      </c>
      <c r="L12" s="19">
        <f>L10-L11</f>
        <v/>
      </c>
      <c r="M12" s="19">
        <f>M10-M11</f>
        <v/>
      </c>
      <c r="N12" s="19">
        <f>SUM(B12:M12)</f>
        <v/>
      </c>
    </row>
    <row r="13">
      <c r="A13" s="14" t="inlineStr">
        <is>
          <t>(+) Receitas financeiras</t>
        </is>
      </c>
      <c r="B13" s="15">
        <f>SUMIFS('Lançamentos'!$E$6:$E$3005,'Lançamentos'!$D$6:$D$3005,"Receitas financeiras",'Lançamentos'!$A$6:$A$3005,"&gt;="&amp;DATE($B$4,1,1),'Lançamentos'!$A$6:$A$3005,"&lt;"&amp;DATE($B$4,2,1))</f>
        <v/>
      </c>
      <c r="C13" s="15">
        <f>SUMIFS('Lançamentos'!$E$6:$E$3005,'Lançamentos'!$D$6:$D$3005,"Receitas financeiras",'Lançamentos'!$A$6:$A$3005,"&gt;="&amp;DATE($B$4,2,1),'Lançamentos'!$A$6:$A$3005,"&lt;"&amp;DATE($B$4,3,1))</f>
        <v/>
      </c>
      <c r="D13" s="15">
        <f>SUMIFS('Lançamentos'!$E$6:$E$3005,'Lançamentos'!$D$6:$D$3005,"Receitas financeiras",'Lançamentos'!$A$6:$A$3005,"&gt;="&amp;DATE($B$4,3,1),'Lançamentos'!$A$6:$A$3005,"&lt;"&amp;DATE($B$4,4,1))</f>
        <v/>
      </c>
      <c r="E13" s="15">
        <f>SUMIFS('Lançamentos'!$E$6:$E$3005,'Lançamentos'!$D$6:$D$3005,"Receitas financeiras",'Lançamentos'!$A$6:$A$3005,"&gt;="&amp;DATE($B$4,4,1),'Lançamentos'!$A$6:$A$3005,"&lt;"&amp;DATE($B$4,5,1))</f>
        <v/>
      </c>
      <c r="F13" s="15">
        <f>SUMIFS('Lançamentos'!$E$6:$E$3005,'Lançamentos'!$D$6:$D$3005,"Receitas financeiras",'Lançamentos'!$A$6:$A$3005,"&gt;="&amp;DATE($B$4,5,1),'Lançamentos'!$A$6:$A$3005,"&lt;"&amp;DATE($B$4,6,1))</f>
        <v/>
      </c>
      <c r="G13" s="15">
        <f>SUMIFS('Lançamentos'!$E$6:$E$3005,'Lançamentos'!$D$6:$D$3005,"Receitas financeiras",'Lançamentos'!$A$6:$A$3005,"&gt;="&amp;DATE($B$4,6,1),'Lançamentos'!$A$6:$A$3005,"&lt;"&amp;DATE($B$4,7,1))</f>
        <v/>
      </c>
      <c r="H13" s="15">
        <f>SUMIFS('Lançamentos'!$E$6:$E$3005,'Lançamentos'!$D$6:$D$3005,"Receitas financeiras",'Lançamentos'!$A$6:$A$3005,"&gt;="&amp;DATE($B$4,7,1),'Lançamentos'!$A$6:$A$3005,"&lt;"&amp;DATE($B$4,8,1))</f>
        <v/>
      </c>
      <c r="I13" s="15">
        <f>SUMIFS('Lançamentos'!$E$6:$E$3005,'Lançamentos'!$D$6:$D$3005,"Receitas financeiras",'Lançamentos'!$A$6:$A$3005,"&gt;="&amp;DATE($B$4,8,1),'Lançamentos'!$A$6:$A$3005,"&lt;"&amp;DATE($B$4,9,1))</f>
        <v/>
      </c>
      <c r="J13" s="15">
        <f>SUMIFS('Lançamentos'!$E$6:$E$3005,'Lançamentos'!$D$6:$D$3005,"Receitas financeiras",'Lançamentos'!$A$6:$A$3005,"&gt;="&amp;DATE($B$4,9,1),'Lançamentos'!$A$6:$A$3005,"&lt;"&amp;DATE($B$4,10,1))</f>
        <v/>
      </c>
      <c r="K13" s="15">
        <f>SUMIFS('Lançamentos'!$E$6:$E$3005,'Lançamentos'!$D$6:$D$3005,"Receitas financeiras",'Lançamentos'!$A$6:$A$3005,"&gt;="&amp;DATE($B$4,10,1),'Lançamentos'!$A$6:$A$3005,"&lt;"&amp;DATE($B$4,11,1))</f>
        <v/>
      </c>
      <c r="L13" s="15">
        <f>SUMIFS('Lançamentos'!$E$6:$E$3005,'Lançamentos'!$D$6:$D$3005,"Receitas financeiras",'Lançamentos'!$A$6:$A$3005,"&gt;="&amp;DATE($B$4,11,1),'Lançamentos'!$A$6:$A$3005,"&lt;"&amp;DATE($B$4,12,1))</f>
        <v/>
      </c>
      <c r="M13" s="15">
        <f>SUMIFS('Lançamentos'!$E$6:$E$3005,'Lançamentos'!$D$6:$D$3005,"Receitas financeiras",'Lançamentos'!$A$6:$A$3005,"&gt;="&amp;DATE($B$4,12,1),'Lançamentos'!$A$6:$A$3005,"&lt;"&amp;DATE($B$4,13,1))</f>
        <v/>
      </c>
      <c r="N13" s="15">
        <f>SUM(B13:M13)</f>
        <v/>
      </c>
    </row>
    <row r="14">
      <c r="A14" s="14" t="inlineStr">
        <is>
          <t>(−) Despesas financeiras</t>
        </is>
      </c>
      <c r="B14" s="15">
        <f>SUMIFS('Lançamentos'!$E$6:$E$3005,'Lançamentos'!$D$6:$D$3005,"Despesas financeiras",'Lançamentos'!$A$6:$A$3005,"&gt;="&amp;DATE($B$4,1,1),'Lançamentos'!$A$6:$A$3005,"&lt;"&amp;DATE($B$4,2,1))</f>
        <v/>
      </c>
      <c r="C14" s="15">
        <f>SUMIFS('Lançamentos'!$E$6:$E$3005,'Lançamentos'!$D$6:$D$3005,"Despesas financeiras",'Lançamentos'!$A$6:$A$3005,"&gt;="&amp;DATE($B$4,2,1),'Lançamentos'!$A$6:$A$3005,"&lt;"&amp;DATE($B$4,3,1))</f>
        <v/>
      </c>
      <c r="D14" s="15">
        <f>SUMIFS('Lançamentos'!$E$6:$E$3005,'Lançamentos'!$D$6:$D$3005,"Despesas financeiras",'Lançamentos'!$A$6:$A$3005,"&gt;="&amp;DATE($B$4,3,1),'Lançamentos'!$A$6:$A$3005,"&lt;"&amp;DATE($B$4,4,1))</f>
        <v/>
      </c>
      <c r="E14" s="15">
        <f>SUMIFS('Lançamentos'!$E$6:$E$3005,'Lançamentos'!$D$6:$D$3005,"Despesas financeiras",'Lançamentos'!$A$6:$A$3005,"&gt;="&amp;DATE($B$4,4,1),'Lançamentos'!$A$6:$A$3005,"&lt;"&amp;DATE($B$4,5,1))</f>
        <v/>
      </c>
      <c r="F14" s="15">
        <f>SUMIFS('Lançamentos'!$E$6:$E$3005,'Lançamentos'!$D$6:$D$3005,"Despesas financeiras",'Lançamentos'!$A$6:$A$3005,"&gt;="&amp;DATE($B$4,5,1),'Lançamentos'!$A$6:$A$3005,"&lt;"&amp;DATE($B$4,6,1))</f>
        <v/>
      </c>
      <c r="G14" s="15">
        <f>SUMIFS('Lançamentos'!$E$6:$E$3005,'Lançamentos'!$D$6:$D$3005,"Despesas financeiras",'Lançamentos'!$A$6:$A$3005,"&gt;="&amp;DATE($B$4,6,1),'Lançamentos'!$A$6:$A$3005,"&lt;"&amp;DATE($B$4,7,1))</f>
        <v/>
      </c>
      <c r="H14" s="15">
        <f>SUMIFS('Lançamentos'!$E$6:$E$3005,'Lançamentos'!$D$6:$D$3005,"Despesas financeiras",'Lançamentos'!$A$6:$A$3005,"&gt;="&amp;DATE($B$4,7,1),'Lançamentos'!$A$6:$A$3005,"&lt;"&amp;DATE($B$4,8,1))</f>
        <v/>
      </c>
      <c r="I14" s="15">
        <f>SUMIFS('Lançamentos'!$E$6:$E$3005,'Lançamentos'!$D$6:$D$3005,"Despesas financeiras",'Lançamentos'!$A$6:$A$3005,"&gt;="&amp;DATE($B$4,8,1),'Lançamentos'!$A$6:$A$3005,"&lt;"&amp;DATE($B$4,9,1))</f>
        <v/>
      </c>
      <c r="J14" s="15">
        <f>SUMIFS('Lançamentos'!$E$6:$E$3005,'Lançamentos'!$D$6:$D$3005,"Despesas financeiras",'Lançamentos'!$A$6:$A$3005,"&gt;="&amp;DATE($B$4,9,1),'Lançamentos'!$A$6:$A$3005,"&lt;"&amp;DATE($B$4,10,1))</f>
        <v/>
      </c>
      <c r="K14" s="15">
        <f>SUMIFS('Lançamentos'!$E$6:$E$3005,'Lançamentos'!$D$6:$D$3005,"Despesas financeiras",'Lançamentos'!$A$6:$A$3005,"&gt;="&amp;DATE($B$4,10,1),'Lançamentos'!$A$6:$A$3005,"&lt;"&amp;DATE($B$4,11,1))</f>
        <v/>
      </c>
      <c r="L14" s="15">
        <f>SUMIFS('Lançamentos'!$E$6:$E$3005,'Lançamentos'!$D$6:$D$3005,"Despesas financeiras",'Lançamentos'!$A$6:$A$3005,"&gt;="&amp;DATE($B$4,11,1),'Lançamentos'!$A$6:$A$3005,"&lt;"&amp;DATE($B$4,12,1))</f>
        <v/>
      </c>
      <c r="M14" s="15">
        <f>SUMIFS('Lançamentos'!$E$6:$E$3005,'Lançamentos'!$D$6:$D$3005,"Despesas financeiras",'Lançamentos'!$A$6:$A$3005,"&gt;="&amp;DATE($B$4,12,1),'Lançamentos'!$A$6:$A$3005,"&lt;"&amp;DATE($B$4,13,1))</f>
        <v/>
      </c>
      <c r="N14" s="15">
        <f>SUM(B14:M14)</f>
        <v/>
      </c>
    </row>
    <row r="15">
      <c r="A15" s="18" t="inlineStr">
        <is>
          <t>(=) Resultado antes do IR e CSLL</t>
        </is>
      </c>
      <c r="B15" s="19">
        <f>B12+B13-B14</f>
        <v/>
      </c>
      <c r="C15" s="19">
        <f>C12+C13-C14</f>
        <v/>
      </c>
      <c r="D15" s="19">
        <f>D12+D13-D14</f>
        <v/>
      </c>
      <c r="E15" s="19">
        <f>E12+E13-E14</f>
        <v/>
      </c>
      <c r="F15" s="19">
        <f>F12+F13-F14</f>
        <v/>
      </c>
      <c r="G15" s="19">
        <f>G12+G13-G14</f>
        <v/>
      </c>
      <c r="H15" s="19">
        <f>H12+H13-H14</f>
        <v/>
      </c>
      <c r="I15" s="19">
        <f>I12+I13-I14</f>
        <v/>
      </c>
      <c r="J15" s="19">
        <f>J12+J13-J14</f>
        <v/>
      </c>
      <c r="K15" s="19">
        <f>K12+K13-K14</f>
        <v/>
      </c>
      <c r="L15" s="19">
        <f>L12+L13-L14</f>
        <v/>
      </c>
      <c r="M15" s="19">
        <f>M12+M13-M14</f>
        <v/>
      </c>
      <c r="N15" s="19">
        <f>SUM(B15:M15)</f>
        <v/>
      </c>
    </row>
    <row r="16">
      <c r="A16" s="14" t="inlineStr">
        <is>
          <t>(−) IRPJ e CSLL</t>
        </is>
      </c>
      <c r="B16" s="15">
        <f>SUMIFS('Lançamentos'!$E$6:$E$3005,'Lançamentos'!$D$6:$D$3005,"IR e CSLL",'Lançamentos'!$A$6:$A$3005,"&gt;="&amp;DATE($B$4,1,1),'Lançamentos'!$A$6:$A$3005,"&lt;"&amp;DATE($B$4,2,1))</f>
        <v/>
      </c>
      <c r="C16" s="15">
        <f>SUMIFS('Lançamentos'!$E$6:$E$3005,'Lançamentos'!$D$6:$D$3005,"IR e CSLL",'Lançamentos'!$A$6:$A$3005,"&gt;="&amp;DATE($B$4,2,1),'Lançamentos'!$A$6:$A$3005,"&lt;"&amp;DATE($B$4,3,1))</f>
        <v/>
      </c>
      <c r="D16" s="15">
        <f>SUMIFS('Lançamentos'!$E$6:$E$3005,'Lançamentos'!$D$6:$D$3005,"IR e CSLL",'Lançamentos'!$A$6:$A$3005,"&gt;="&amp;DATE($B$4,3,1),'Lançamentos'!$A$6:$A$3005,"&lt;"&amp;DATE($B$4,4,1))</f>
        <v/>
      </c>
      <c r="E16" s="15">
        <f>SUMIFS('Lançamentos'!$E$6:$E$3005,'Lançamentos'!$D$6:$D$3005,"IR e CSLL",'Lançamentos'!$A$6:$A$3005,"&gt;="&amp;DATE($B$4,4,1),'Lançamentos'!$A$6:$A$3005,"&lt;"&amp;DATE($B$4,5,1))</f>
        <v/>
      </c>
      <c r="F16" s="15">
        <f>SUMIFS('Lançamentos'!$E$6:$E$3005,'Lançamentos'!$D$6:$D$3005,"IR e CSLL",'Lançamentos'!$A$6:$A$3005,"&gt;="&amp;DATE($B$4,5,1),'Lançamentos'!$A$6:$A$3005,"&lt;"&amp;DATE($B$4,6,1))</f>
        <v/>
      </c>
      <c r="G16" s="15">
        <f>SUMIFS('Lançamentos'!$E$6:$E$3005,'Lançamentos'!$D$6:$D$3005,"IR e CSLL",'Lançamentos'!$A$6:$A$3005,"&gt;="&amp;DATE($B$4,6,1),'Lançamentos'!$A$6:$A$3005,"&lt;"&amp;DATE($B$4,7,1))</f>
        <v/>
      </c>
      <c r="H16" s="15">
        <f>SUMIFS('Lançamentos'!$E$6:$E$3005,'Lançamentos'!$D$6:$D$3005,"IR e CSLL",'Lançamentos'!$A$6:$A$3005,"&gt;="&amp;DATE($B$4,7,1),'Lançamentos'!$A$6:$A$3005,"&lt;"&amp;DATE($B$4,8,1))</f>
        <v/>
      </c>
      <c r="I16" s="15">
        <f>SUMIFS('Lançamentos'!$E$6:$E$3005,'Lançamentos'!$D$6:$D$3005,"IR e CSLL",'Lançamentos'!$A$6:$A$3005,"&gt;="&amp;DATE($B$4,8,1),'Lançamentos'!$A$6:$A$3005,"&lt;"&amp;DATE($B$4,9,1))</f>
        <v/>
      </c>
      <c r="J16" s="15">
        <f>SUMIFS('Lançamentos'!$E$6:$E$3005,'Lançamentos'!$D$6:$D$3005,"IR e CSLL",'Lançamentos'!$A$6:$A$3005,"&gt;="&amp;DATE($B$4,9,1),'Lançamentos'!$A$6:$A$3005,"&lt;"&amp;DATE($B$4,10,1))</f>
        <v/>
      </c>
      <c r="K16" s="15">
        <f>SUMIFS('Lançamentos'!$E$6:$E$3005,'Lançamentos'!$D$6:$D$3005,"IR e CSLL",'Lançamentos'!$A$6:$A$3005,"&gt;="&amp;DATE($B$4,10,1),'Lançamentos'!$A$6:$A$3005,"&lt;"&amp;DATE($B$4,11,1))</f>
        <v/>
      </c>
      <c r="L16" s="15">
        <f>SUMIFS('Lançamentos'!$E$6:$E$3005,'Lançamentos'!$D$6:$D$3005,"IR e CSLL",'Lançamentos'!$A$6:$A$3005,"&gt;="&amp;DATE($B$4,11,1),'Lançamentos'!$A$6:$A$3005,"&lt;"&amp;DATE($B$4,12,1))</f>
        <v/>
      </c>
      <c r="M16" s="15">
        <f>SUMIFS('Lançamentos'!$E$6:$E$3005,'Lançamentos'!$D$6:$D$3005,"IR e CSLL",'Lançamentos'!$A$6:$A$3005,"&gt;="&amp;DATE($B$4,12,1),'Lançamentos'!$A$6:$A$3005,"&lt;"&amp;DATE($B$4,13,1))</f>
        <v/>
      </c>
      <c r="N16" s="15">
        <f>SUM(B16:M16)</f>
        <v/>
      </c>
    </row>
    <row r="17">
      <c r="A17" s="18" t="inlineStr">
        <is>
          <t>(=) Lucro líquido</t>
        </is>
      </c>
      <c r="B17" s="19">
        <f>B15-B16</f>
        <v/>
      </c>
      <c r="C17" s="19">
        <f>C15-C16</f>
        <v/>
      </c>
      <c r="D17" s="19">
        <f>D15-D16</f>
        <v/>
      </c>
      <c r="E17" s="19">
        <f>E15-E16</f>
        <v/>
      </c>
      <c r="F17" s="19">
        <f>F15-F16</f>
        <v/>
      </c>
      <c r="G17" s="19">
        <f>G15-G16</f>
        <v/>
      </c>
      <c r="H17" s="19">
        <f>H15-H16</f>
        <v/>
      </c>
      <c r="I17" s="19">
        <f>I15-I16</f>
        <v/>
      </c>
      <c r="J17" s="19">
        <f>J15-J16</f>
        <v/>
      </c>
      <c r="K17" s="19">
        <f>K15-K16</f>
        <v/>
      </c>
      <c r="L17" s="19">
        <f>L15-L16</f>
        <v/>
      </c>
      <c r="M17" s="19">
        <f>M15-M16</f>
        <v/>
      </c>
      <c r="N17" s="19">
        <f>SUM(B17:M17)</f>
        <v/>
      </c>
    </row>
    <row r="18">
      <c r="A18" s="18" t="inlineStr">
        <is>
          <t>Margem líquida (lucro líquido ÷ receita líquida)</t>
        </is>
      </c>
      <c r="B18" s="20">
        <f>IF(B8=0,"",B17/B8)</f>
        <v/>
      </c>
      <c r="C18" s="20">
        <f>IF(C8=0,"",C17/C8)</f>
        <v/>
      </c>
      <c r="D18" s="20">
        <f>IF(D8=0,"",D17/D8)</f>
        <v/>
      </c>
      <c r="E18" s="20">
        <f>IF(E8=0,"",E17/E8)</f>
        <v/>
      </c>
      <c r="F18" s="20">
        <f>IF(F8=0,"",F17/F8)</f>
        <v/>
      </c>
      <c r="G18" s="20">
        <f>IF(G8=0,"",G17/G8)</f>
        <v/>
      </c>
      <c r="H18" s="20">
        <f>IF(H8=0,"",H17/H8)</f>
        <v/>
      </c>
      <c r="I18" s="20">
        <f>IF(I8=0,"",I17/I8)</f>
        <v/>
      </c>
      <c r="J18" s="20">
        <f>IF(J8=0,"",J17/J8)</f>
        <v/>
      </c>
      <c r="K18" s="20">
        <f>IF(K8=0,"",K17/K8)</f>
        <v/>
      </c>
      <c r="L18" s="20">
        <f>IF(L8=0,"",L17/L8)</f>
        <v/>
      </c>
      <c r="M18" s="20">
        <f>IF(M8=0,"",M17/M8)</f>
        <v/>
      </c>
      <c r="N18" s="20">
        <f>IF(N8=0,"",N17/N8)</f>
        <v/>
      </c>
    </row>
    <row r="21">
      <c r="A21" s="21" t="inlineStr">
        <is>
          <t>Detalhe por conta (valores lançados)</t>
        </is>
      </c>
    </row>
    <row r="22">
      <c r="A22" s="22" t="inlineStr">
        <is>
          <t>Conta da DRE</t>
        </is>
      </c>
      <c r="B22" s="22" t="inlineStr">
        <is>
          <t>jan</t>
        </is>
      </c>
      <c r="C22" s="22" t="inlineStr">
        <is>
          <t>fev</t>
        </is>
      </c>
      <c r="D22" s="22" t="inlineStr">
        <is>
          <t>mar</t>
        </is>
      </c>
      <c r="E22" s="22" t="inlineStr">
        <is>
          <t>abr</t>
        </is>
      </c>
      <c r="F22" s="22" t="inlineStr">
        <is>
          <t>mai</t>
        </is>
      </c>
      <c r="G22" s="22" t="inlineStr">
        <is>
          <t>jun</t>
        </is>
      </c>
      <c r="H22" s="22" t="inlineStr">
        <is>
          <t>jul</t>
        </is>
      </c>
      <c r="I22" s="22" t="inlineStr">
        <is>
          <t>ago</t>
        </is>
      </c>
      <c r="J22" s="22" t="inlineStr">
        <is>
          <t>set</t>
        </is>
      </c>
      <c r="K22" s="22" t="inlineStr">
        <is>
          <t>out</t>
        </is>
      </c>
      <c r="L22" s="22" t="inlineStr">
        <is>
          <t>nov</t>
        </is>
      </c>
      <c r="M22" s="22" t="inlineStr">
        <is>
          <t>dez</t>
        </is>
      </c>
      <c r="N22" s="22" t="inlineStr">
        <is>
          <t>Total do ano</t>
        </is>
      </c>
    </row>
    <row r="23">
      <c r="A23" s="14">
        <f>IF(Listas!A6="","",Listas!A6)</f>
        <v/>
      </c>
      <c r="B23" s="15">
        <f>IF($A23="","",SUMIFS('Lançamentos'!$E$6:$E$3005,'Lançamentos'!$C$6:$C$3005,$A23,'Lançamentos'!$A$6:$A$3005,"&gt;="&amp;DATE($B$4,1,1),'Lançamentos'!$A$6:$A$3005,"&lt;"&amp;DATE($B$4,2,1)))</f>
        <v/>
      </c>
      <c r="C23" s="15">
        <f>IF($A23="","",SUMIFS('Lançamentos'!$E$6:$E$3005,'Lançamentos'!$C$6:$C$3005,$A23,'Lançamentos'!$A$6:$A$3005,"&gt;="&amp;DATE($B$4,2,1),'Lançamentos'!$A$6:$A$3005,"&lt;"&amp;DATE($B$4,3,1)))</f>
        <v/>
      </c>
      <c r="D23" s="15">
        <f>IF($A23="","",SUMIFS('Lançamentos'!$E$6:$E$3005,'Lançamentos'!$C$6:$C$3005,$A23,'Lançamentos'!$A$6:$A$3005,"&gt;="&amp;DATE($B$4,3,1),'Lançamentos'!$A$6:$A$3005,"&lt;"&amp;DATE($B$4,4,1)))</f>
        <v/>
      </c>
      <c r="E23" s="15">
        <f>IF($A23="","",SUMIFS('Lançamentos'!$E$6:$E$3005,'Lançamentos'!$C$6:$C$3005,$A23,'Lançamentos'!$A$6:$A$3005,"&gt;="&amp;DATE($B$4,4,1),'Lançamentos'!$A$6:$A$3005,"&lt;"&amp;DATE($B$4,5,1)))</f>
        <v/>
      </c>
      <c r="F23" s="15">
        <f>IF($A23="","",SUMIFS('Lançamentos'!$E$6:$E$3005,'Lançamentos'!$C$6:$C$3005,$A23,'Lançamentos'!$A$6:$A$3005,"&gt;="&amp;DATE($B$4,5,1),'Lançamentos'!$A$6:$A$3005,"&lt;"&amp;DATE($B$4,6,1)))</f>
        <v/>
      </c>
      <c r="G23" s="15">
        <f>IF($A23="","",SUMIFS('Lançamentos'!$E$6:$E$3005,'Lançamentos'!$C$6:$C$3005,$A23,'Lançamentos'!$A$6:$A$3005,"&gt;="&amp;DATE($B$4,6,1),'Lançamentos'!$A$6:$A$3005,"&lt;"&amp;DATE($B$4,7,1)))</f>
        <v/>
      </c>
      <c r="H23" s="15">
        <f>IF($A23="","",SUMIFS('Lançamentos'!$E$6:$E$3005,'Lançamentos'!$C$6:$C$3005,$A23,'Lançamentos'!$A$6:$A$3005,"&gt;="&amp;DATE($B$4,7,1),'Lançamentos'!$A$6:$A$3005,"&lt;"&amp;DATE($B$4,8,1)))</f>
        <v/>
      </c>
      <c r="I23" s="15">
        <f>IF($A23="","",SUMIFS('Lançamentos'!$E$6:$E$3005,'Lançamentos'!$C$6:$C$3005,$A23,'Lançamentos'!$A$6:$A$3005,"&gt;="&amp;DATE($B$4,8,1),'Lançamentos'!$A$6:$A$3005,"&lt;"&amp;DATE($B$4,9,1)))</f>
        <v/>
      </c>
      <c r="J23" s="15">
        <f>IF($A23="","",SUMIFS('Lançamentos'!$E$6:$E$3005,'Lançamentos'!$C$6:$C$3005,$A23,'Lançamentos'!$A$6:$A$3005,"&gt;="&amp;DATE($B$4,9,1),'Lançamentos'!$A$6:$A$3005,"&lt;"&amp;DATE($B$4,10,1)))</f>
        <v/>
      </c>
      <c r="K23" s="15">
        <f>IF($A23="","",SUMIFS('Lançamentos'!$E$6:$E$3005,'Lançamentos'!$C$6:$C$3005,$A23,'Lançamentos'!$A$6:$A$3005,"&gt;="&amp;DATE($B$4,10,1),'Lançamentos'!$A$6:$A$3005,"&lt;"&amp;DATE($B$4,11,1)))</f>
        <v/>
      </c>
      <c r="L23" s="15">
        <f>IF($A23="","",SUMIFS('Lançamentos'!$E$6:$E$3005,'Lançamentos'!$C$6:$C$3005,$A23,'Lançamentos'!$A$6:$A$3005,"&gt;="&amp;DATE($B$4,11,1),'Lançamentos'!$A$6:$A$3005,"&lt;"&amp;DATE($B$4,12,1)))</f>
        <v/>
      </c>
      <c r="M23" s="15">
        <f>IF($A23="","",SUMIFS('Lançamentos'!$E$6:$E$3005,'Lançamentos'!$C$6:$C$3005,$A23,'Lançamentos'!$A$6:$A$3005,"&gt;="&amp;DATE($B$4,12,1),'Lançamentos'!$A$6:$A$3005,"&lt;"&amp;DATE($B$4,13,1)))</f>
        <v/>
      </c>
      <c r="N23" s="15">
        <f>IF($A23="","",SUM(B23:M23))</f>
        <v/>
      </c>
    </row>
    <row r="24">
      <c r="A24" s="14">
        <f>IF(Listas!A7="","",Listas!A7)</f>
        <v/>
      </c>
      <c r="B24" s="15">
        <f>IF($A24="","",SUMIFS('Lançamentos'!$E$6:$E$3005,'Lançamentos'!$C$6:$C$3005,$A24,'Lançamentos'!$A$6:$A$3005,"&gt;="&amp;DATE($B$4,1,1),'Lançamentos'!$A$6:$A$3005,"&lt;"&amp;DATE($B$4,2,1)))</f>
        <v/>
      </c>
      <c r="C24" s="15">
        <f>IF($A24="","",SUMIFS('Lançamentos'!$E$6:$E$3005,'Lançamentos'!$C$6:$C$3005,$A24,'Lançamentos'!$A$6:$A$3005,"&gt;="&amp;DATE($B$4,2,1),'Lançamentos'!$A$6:$A$3005,"&lt;"&amp;DATE($B$4,3,1)))</f>
        <v/>
      </c>
      <c r="D24" s="15">
        <f>IF($A24="","",SUMIFS('Lançamentos'!$E$6:$E$3005,'Lançamentos'!$C$6:$C$3005,$A24,'Lançamentos'!$A$6:$A$3005,"&gt;="&amp;DATE($B$4,3,1),'Lançamentos'!$A$6:$A$3005,"&lt;"&amp;DATE($B$4,4,1)))</f>
        <v/>
      </c>
      <c r="E24" s="15">
        <f>IF($A24="","",SUMIFS('Lançamentos'!$E$6:$E$3005,'Lançamentos'!$C$6:$C$3005,$A24,'Lançamentos'!$A$6:$A$3005,"&gt;="&amp;DATE($B$4,4,1),'Lançamentos'!$A$6:$A$3005,"&lt;"&amp;DATE($B$4,5,1)))</f>
        <v/>
      </c>
      <c r="F24" s="15">
        <f>IF($A24="","",SUMIFS('Lançamentos'!$E$6:$E$3005,'Lançamentos'!$C$6:$C$3005,$A24,'Lançamentos'!$A$6:$A$3005,"&gt;="&amp;DATE($B$4,5,1),'Lançamentos'!$A$6:$A$3005,"&lt;"&amp;DATE($B$4,6,1)))</f>
        <v/>
      </c>
      <c r="G24" s="15">
        <f>IF($A24="","",SUMIFS('Lançamentos'!$E$6:$E$3005,'Lançamentos'!$C$6:$C$3005,$A24,'Lançamentos'!$A$6:$A$3005,"&gt;="&amp;DATE($B$4,6,1),'Lançamentos'!$A$6:$A$3005,"&lt;"&amp;DATE($B$4,7,1)))</f>
        <v/>
      </c>
      <c r="H24" s="15">
        <f>IF($A24="","",SUMIFS('Lançamentos'!$E$6:$E$3005,'Lançamentos'!$C$6:$C$3005,$A24,'Lançamentos'!$A$6:$A$3005,"&gt;="&amp;DATE($B$4,7,1),'Lançamentos'!$A$6:$A$3005,"&lt;"&amp;DATE($B$4,8,1)))</f>
        <v/>
      </c>
      <c r="I24" s="15">
        <f>IF($A24="","",SUMIFS('Lançamentos'!$E$6:$E$3005,'Lançamentos'!$C$6:$C$3005,$A24,'Lançamentos'!$A$6:$A$3005,"&gt;="&amp;DATE($B$4,8,1),'Lançamentos'!$A$6:$A$3005,"&lt;"&amp;DATE($B$4,9,1)))</f>
        <v/>
      </c>
      <c r="J24" s="15">
        <f>IF($A24="","",SUMIFS('Lançamentos'!$E$6:$E$3005,'Lançamentos'!$C$6:$C$3005,$A24,'Lançamentos'!$A$6:$A$3005,"&gt;="&amp;DATE($B$4,9,1),'Lançamentos'!$A$6:$A$3005,"&lt;"&amp;DATE($B$4,10,1)))</f>
        <v/>
      </c>
      <c r="K24" s="15">
        <f>IF($A24="","",SUMIFS('Lançamentos'!$E$6:$E$3005,'Lançamentos'!$C$6:$C$3005,$A24,'Lançamentos'!$A$6:$A$3005,"&gt;="&amp;DATE($B$4,10,1),'Lançamentos'!$A$6:$A$3005,"&lt;"&amp;DATE($B$4,11,1)))</f>
        <v/>
      </c>
      <c r="L24" s="15">
        <f>IF($A24="","",SUMIFS('Lançamentos'!$E$6:$E$3005,'Lançamentos'!$C$6:$C$3005,$A24,'Lançamentos'!$A$6:$A$3005,"&gt;="&amp;DATE($B$4,11,1),'Lançamentos'!$A$6:$A$3005,"&lt;"&amp;DATE($B$4,12,1)))</f>
        <v/>
      </c>
      <c r="M24" s="15">
        <f>IF($A24="","",SUMIFS('Lançamentos'!$E$6:$E$3005,'Lançamentos'!$C$6:$C$3005,$A24,'Lançamentos'!$A$6:$A$3005,"&gt;="&amp;DATE($B$4,12,1),'Lançamentos'!$A$6:$A$3005,"&lt;"&amp;DATE($B$4,13,1)))</f>
        <v/>
      </c>
      <c r="N24" s="15">
        <f>IF($A24="","",SUM(B24:M24))</f>
        <v/>
      </c>
    </row>
    <row r="25">
      <c r="A25" s="14">
        <f>IF(Listas!A8="","",Listas!A8)</f>
        <v/>
      </c>
      <c r="B25" s="15">
        <f>IF($A25="","",SUMIFS('Lançamentos'!$E$6:$E$3005,'Lançamentos'!$C$6:$C$3005,$A25,'Lançamentos'!$A$6:$A$3005,"&gt;="&amp;DATE($B$4,1,1),'Lançamentos'!$A$6:$A$3005,"&lt;"&amp;DATE($B$4,2,1)))</f>
        <v/>
      </c>
      <c r="C25" s="15">
        <f>IF($A25="","",SUMIFS('Lançamentos'!$E$6:$E$3005,'Lançamentos'!$C$6:$C$3005,$A25,'Lançamentos'!$A$6:$A$3005,"&gt;="&amp;DATE($B$4,2,1),'Lançamentos'!$A$6:$A$3005,"&lt;"&amp;DATE($B$4,3,1)))</f>
        <v/>
      </c>
      <c r="D25" s="15">
        <f>IF($A25="","",SUMIFS('Lançamentos'!$E$6:$E$3005,'Lançamentos'!$C$6:$C$3005,$A25,'Lançamentos'!$A$6:$A$3005,"&gt;="&amp;DATE($B$4,3,1),'Lançamentos'!$A$6:$A$3005,"&lt;"&amp;DATE($B$4,4,1)))</f>
        <v/>
      </c>
      <c r="E25" s="15">
        <f>IF($A25="","",SUMIFS('Lançamentos'!$E$6:$E$3005,'Lançamentos'!$C$6:$C$3005,$A25,'Lançamentos'!$A$6:$A$3005,"&gt;="&amp;DATE($B$4,4,1),'Lançamentos'!$A$6:$A$3005,"&lt;"&amp;DATE($B$4,5,1)))</f>
        <v/>
      </c>
      <c r="F25" s="15">
        <f>IF($A25="","",SUMIFS('Lançamentos'!$E$6:$E$3005,'Lançamentos'!$C$6:$C$3005,$A25,'Lançamentos'!$A$6:$A$3005,"&gt;="&amp;DATE($B$4,5,1),'Lançamentos'!$A$6:$A$3005,"&lt;"&amp;DATE($B$4,6,1)))</f>
        <v/>
      </c>
      <c r="G25" s="15">
        <f>IF($A25="","",SUMIFS('Lançamentos'!$E$6:$E$3005,'Lançamentos'!$C$6:$C$3005,$A25,'Lançamentos'!$A$6:$A$3005,"&gt;="&amp;DATE($B$4,6,1),'Lançamentos'!$A$6:$A$3005,"&lt;"&amp;DATE($B$4,7,1)))</f>
        <v/>
      </c>
      <c r="H25" s="15">
        <f>IF($A25="","",SUMIFS('Lançamentos'!$E$6:$E$3005,'Lançamentos'!$C$6:$C$3005,$A25,'Lançamentos'!$A$6:$A$3005,"&gt;="&amp;DATE($B$4,7,1),'Lançamentos'!$A$6:$A$3005,"&lt;"&amp;DATE($B$4,8,1)))</f>
        <v/>
      </c>
      <c r="I25" s="15">
        <f>IF($A25="","",SUMIFS('Lançamentos'!$E$6:$E$3005,'Lançamentos'!$C$6:$C$3005,$A25,'Lançamentos'!$A$6:$A$3005,"&gt;="&amp;DATE($B$4,8,1),'Lançamentos'!$A$6:$A$3005,"&lt;"&amp;DATE($B$4,9,1)))</f>
        <v/>
      </c>
      <c r="J25" s="15">
        <f>IF($A25="","",SUMIFS('Lançamentos'!$E$6:$E$3005,'Lançamentos'!$C$6:$C$3005,$A25,'Lançamentos'!$A$6:$A$3005,"&gt;="&amp;DATE($B$4,9,1),'Lançamentos'!$A$6:$A$3005,"&lt;"&amp;DATE($B$4,10,1)))</f>
        <v/>
      </c>
      <c r="K25" s="15">
        <f>IF($A25="","",SUMIFS('Lançamentos'!$E$6:$E$3005,'Lançamentos'!$C$6:$C$3005,$A25,'Lançamentos'!$A$6:$A$3005,"&gt;="&amp;DATE($B$4,10,1),'Lançamentos'!$A$6:$A$3005,"&lt;"&amp;DATE($B$4,11,1)))</f>
        <v/>
      </c>
      <c r="L25" s="15">
        <f>IF($A25="","",SUMIFS('Lançamentos'!$E$6:$E$3005,'Lançamentos'!$C$6:$C$3005,$A25,'Lançamentos'!$A$6:$A$3005,"&gt;="&amp;DATE($B$4,11,1),'Lançamentos'!$A$6:$A$3005,"&lt;"&amp;DATE($B$4,12,1)))</f>
        <v/>
      </c>
      <c r="M25" s="15">
        <f>IF($A25="","",SUMIFS('Lançamentos'!$E$6:$E$3005,'Lançamentos'!$C$6:$C$3005,$A25,'Lançamentos'!$A$6:$A$3005,"&gt;="&amp;DATE($B$4,12,1),'Lançamentos'!$A$6:$A$3005,"&lt;"&amp;DATE($B$4,13,1)))</f>
        <v/>
      </c>
      <c r="N25" s="15">
        <f>IF($A25="","",SUM(B25:M25))</f>
        <v/>
      </c>
    </row>
    <row r="26">
      <c r="A26" s="14">
        <f>IF(Listas!A9="","",Listas!A9)</f>
        <v/>
      </c>
      <c r="B26" s="15">
        <f>IF($A26="","",SUMIFS('Lançamentos'!$E$6:$E$3005,'Lançamentos'!$C$6:$C$3005,$A26,'Lançamentos'!$A$6:$A$3005,"&gt;="&amp;DATE($B$4,1,1),'Lançamentos'!$A$6:$A$3005,"&lt;"&amp;DATE($B$4,2,1)))</f>
        <v/>
      </c>
      <c r="C26" s="15">
        <f>IF($A26="","",SUMIFS('Lançamentos'!$E$6:$E$3005,'Lançamentos'!$C$6:$C$3005,$A26,'Lançamentos'!$A$6:$A$3005,"&gt;="&amp;DATE($B$4,2,1),'Lançamentos'!$A$6:$A$3005,"&lt;"&amp;DATE($B$4,3,1)))</f>
        <v/>
      </c>
      <c r="D26" s="15">
        <f>IF($A26="","",SUMIFS('Lançamentos'!$E$6:$E$3005,'Lançamentos'!$C$6:$C$3005,$A26,'Lançamentos'!$A$6:$A$3005,"&gt;="&amp;DATE($B$4,3,1),'Lançamentos'!$A$6:$A$3005,"&lt;"&amp;DATE($B$4,4,1)))</f>
        <v/>
      </c>
      <c r="E26" s="15">
        <f>IF($A26="","",SUMIFS('Lançamentos'!$E$6:$E$3005,'Lançamentos'!$C$6:$C$3005,$A26,'Lançamentos'!$A$6:$A$3005,"&gt;="&amp;DATE($B$4,4,1),'Lançamentos'!$A$6:$A$3005,"&lt;"&amp;DATE($B$4,5,1)))</f>
        <v/>
      </c>
      <c r="F26" s="15">
        <f>IF($A26="","",SUMIFS('Lançamentos'!$E$6:$E$3005,'Lançamentos'!$C$6:$C$3005,$A26,'Lançamentos'!$A$6:$A$3005,"&gt;="&amp;DATE($B$4,5,1),'Lançamentos'!$A$6:$A$3005,"&lt;"&amp;DATE($B$4,6,1)))</f>
        <v/>
      </c>
      <c r="G26" s="15">
        <f>IF($A26="","",SUMIFS('Lançamentos'!$E$6:$E$3005,'Lançamentos'!$C$6:$C$3005,$A26,'Lançamentos'!$A$6:$A$3005,"&gt;="&amp;DATE($B$4,6,1),'Lançamentos'!$A$6:$A$3005,"&lt;"&amp;DATE($B$4,7,1)))</f>
        <v/>
      </c>
      <c r="H26" s="15">
        <f>IF($A26="","",SUMIFS('Lançamentos'!$E$6:$E$3005,'Lançamentos'!$C$6:$C$3005,$A26,'Lançamentos'!$A$6:$A$3005,"&gt;="&amp;DATE($B$4,7,1),'Lançamentos'!$A$6:$A$3005,"&lt;"&amp;DATE($B$4,8,1)))</f>
        <v/>
      </c>
      <c r="I26" s="15">
        <f>IF($A26="","",SUMIFS('Lançamentos'!$E$6:$E$3005,'Lançamentos'!$C$6:$C$3005,$A26,'Lançamentos'!$A$6:$A$3005,"&gt;="&amp;DATE($B$4,8,1),'Lançamentos'!$A$6:$A$3005,"&lt;"&amp;DATE($B$4,9,1)))</f>
        <v/>
      </c>
      <c r="J26" s="15">
        <f>IF($A26="","",SUMIFS('Lançamentos'!$E$6:$E$3005,'Lançamentos'!$C$6:$C$3005,$A26,'Lançamentos'!$A$6:$A$3005,"&gt;="&amp;DATE($B$4,9,1),'Lançamentos'!$A$6:$A$3005,"&lt;"&amp;DATE($B$4,10,1)))</f>
        <v/>
      </c>
      <c r="K26" s="15">
        <f>IF($A26="","",SUMIFS('Lançamentos'!$E$6:$E$3005,'Lançamentos'!$C$6:$C$3005,$A26,'Lançamentos'!$A$6:$A$3005,"&gt;="&amp;DATE($B$4,10,1),'Lançamentos'!$A$6:$A$3005,"&lt;"&amp;DATE($B$4,11,1)))</f>
        <v/>
      </c>
      <c r="L26" s="15">
        <f>IF($A26="","",SUMIFS('Lançamentos'!$E$6:$E$3005,'Lançamentos'!$C$6:$C$3005,$A26,'Lançamentos'!$A$6:$A$3005,"&gt;="&amp;DATE($B$4,11,1),'Lançamentos'!$A$6:$A$3005,"&lt;"&amp;DATE($B$4,12,1)))</f>
        <v/>
      </c>
      <c r="M26" s="15">
        <f>IF($A26="","",SUMIFS('Lançamentos'!$E$6:$E$3005,'Lançamentos'!$C$6:$C$3005,$A26,'Lançamentos'!$A$6:$A$3005,"&gt;="&amp;DATE($B$4,12,1),'Lançamentos'!$A$6:$A$3005,"&lt;"&amp;DATE($B$4,13,1)))</f>
        <v/>
      </c>
      <c r="N26" s="15">
        <f>IF($A26="","",SUM(B26:M26))</f>
        <v/>
      </c>
    </row>
    <row r="27">
      <c r="A27" s="14">
        <f>IF(Listas!A10="","",Listas!A10)</f>
        <v/>
      </c>
      <c r="B27" s="15">
        <f>IF($A27="","",SUMIFS('Lançamentos'!$E$6:$E$3005,'Lançamentos'!$C$6:$C$3005,$A27,'Lançamentos'!$A$6:$A$3005,"&gt;="&amp;DATE($B$4,1,1),'Lançamentos'!$A$6:$A$3005,"&lt;"&amp;DATE($B$4,2,1)))</f>
        <v/>
      </c>
      <c r="C27" s="15">
        <f>IF($A27="","",SUMIFS('Lançamentos'!$E$6:$E$3005,'Lançamentos'!$C$6:$C$3005,$A27,'Lançamentos'!$A$6:$A$3005,"&gt;="&amp;DATE($B$4,2,1),'Lançamentos'!$A$6:$A$3005,"&lt;"&amp;DATE($B$4,3,1)))</f>
        <v/>
      </c>
      <c r="D27" s="15">
        <f>IF($A27="","",SUMIFS('Lançamentos'!$E$6:$E$3005,'Lançamentos'!$C$6:$C$3005,$A27,'Lançamentos'!$A$6:$A$3005,"&gt;="&amp;DATE($B$4,3,1),'Lançamentos'!$A$6:$A$3005,"&lt;"&amp;DATE($B$4,4,1)))</f>
        <v/>
      </c>
      <c r="E27" s="15">
        <f>IF($A27="","",SUMIFS('Lançamentos'!$E$6:$E$3005,'Lançamentos'!$C$6:$C$3005,$A27,'Lançamentos'!$A$6:$A$3005,"&gt;="&amp;DATE($B$4,4,1),'Lançamentos'!$A$6:$A$3005,"&lt;"&amp;DATE($B$4,5,1)))</f>
        <v/>
      </c>
      <c r="F27" s="15">
        <f>IF($A27="","",SUMIFS('Lançamentos'!$E$6:$E$3005,'Lançamentos'!$C$6:$C$3005,$A27,'Lançamentos'!$A$6:$A$3005,"&gt;="&amp;DATE($B$4,5,1),'Lançamentos'!$A$6:$A$3005,"&lt;"&amp;DATE($B$4,6,1)))</f>
        <v/>
      </c>
      <c r="G27" s="15">
        <f>IF($A27="","",SUMIFS('Lançamentos'!$E$6:$E$3005,'Lançamentos'!$C$6:$C$3005,$A27,'Lançamentos'!$A$6:$A$3005,"&gt;="&amp;DATE($B$4,6,1),'Lançamentos'!$A$6:$A$3005,"&lt;"&amp;DATE($B$4,7,1)))</f>
        <v/>
      </c>
      <c r="H27" s="15">
        <f>IF($A27="","",SUMIFS('Lançamentos'!$E$6:$E$3005,'Lançamentos'!$C$6:$C$3005,$A27,'Lançamentos'!$A$6:$A$3005,"&gt;="&amp;DATE($B$4,7,1),'Lançamentos'!$A$6:$A$3005,"&lt;"&amp;DATE($B$4,8,1)))</f>
        <v/>
      </c>
      <c r="I27" s="15">
        <f>IF($A27="","",SUMIFS('Lançamentos'!$E$6:$E$3005,'Lançamentos'!$C$6:$C$3005,$A27,'Lançamentos'!$A$6:$A$3005,"&gt;="&amp;DATE($B$4,8,1),'Lançamentos'!$A$6:$A$3005,"&lt;"&amp;DATE($B$4,9,1)))</f>
        <v/>
      </c>
      <c r="J27" s="15">
        <f>IF($A27="","",SUMIFS('Lançamentos'!$E$6:$E$3005,'Lançamentos'!$C$6:$C$3005,$A27,'Lançamentos'!$A$6:$A$3005,"&gt;="&amp;DATE($B$4,9,1),'Lançamentos'!$A$6:$A$3005,"&lt;"&amp;DATE($B$4,10,1)))</f>
        <v/>
      </c>
      <c r="K27" s="15">
        <f>IF($A27="","",SUMIFS('Lançamentos'!$E$6:$E$3005,'Lançamentos'!$C$6:$C$3005,$A27,'Lançamentos'!$A$6:$A$3005,"&gt;="&amp;DATE($B$4,10,1),'Lançamentos'!$A$6:$A$3005,"&lt;"&amp;DATE($B$4,11,1)))</f>
        <v/>
      </c>
      <c r="L27" s="15">
        <f>IF($A27="","",SUMIFS('Lançamentos'!$E$6:$E$3005,'Lançamentos'!$C$6:$C$3005,$A27,'Lançamentos'!$A$6:$A$3005,"&gt;="&amp;DATE($B$4,11,1),'Lançamentos'!$A$6:$A$3005,"&lt;"&amp;DATE($B$4,12,1)))</f>
        <v/>
      </c>
      <c r="M27" s="15">
        <f>IF($A27="","",SUMIFS('Lançamentos'!$E$6:$E$3005,'Lançamentos'!$C$6:$C$3005,$A27,'Lançamentos'!$A$6:$A$3005,"&gt;="&amp;DATE($B$4,12,1),'Lançamentos'!$A$6:$A$3005,"&lt;"&amp;DATE($B$4,13,1)))</f>
        <v/>
      </c>
      <c r="N27" s="15">
        <f>IF($A27="","",SUM(B27:M27))</f>
        <v/>
      </c>
    </row>
    <row r="28">
      <c r="A28" s="14">
        <f>IF(Listas!A11="","",Listas!A11)</f>
        <v/>
      </c>
      <c r="B28" s="15">
        <f>IF($A28="","",SUMIFS('Lançamentos'!$E$6:$E$3005,'Lançamentos'!$C$6:$C$3005,$A28,'Lançamentos'!$A$6:$A$3005,"&gt;="&amp;DATE($B$4,1,1),'Lançamentos'!$A$6:$A$3005,"&lt;"&amp;DATE($B$4,2,1)))</f>
        <v/>
      </c>
      <c r="C28" s="15">
        <f>IF($A28="","",SUMIFS('Lançamentos'!$E$6:$E$3005,'Lançamentos'!$C$6:$C$3005,$A28,'Lançamentos'!$A$6:$A$3005,"&gt;="&amp;DATE($B$4,2,1),'Lançamentos'!$A$6:$A$3005,"&lt;"&amp;DATE($B$4,3,1)))</f>
        <v/>
      </c>
      <c r="D28" s="15">
        <f>IF($A28="","",SUMIFS('Lançamentos'!$E$6:$E$3005,'Lançamentos'!$C$6:$C$3005,$A28,'Lançamentos'!$A$6:$A$3005,"&gt;="&amp;DATE($B$4,3,1),'Lançamentos'!$A$6:$A$3005,"&lt;"&amp;DATE($B$4,4,1)))</f>
        <v/>
      </c>
      <c r="E28" s="15">
        <f>IF($A28="","",SUMIFS('Lançamentos'!$E$6:$E$3005,'Lançamentos'!$C$6:$C$3005,$A28,'Lançamentos'!$A$6:$A$3005,"&gt;="&amp;DATE($B$4,4,1),'Lançamentos'!$A$6:$A$3005,"&lt;"&amp;DATE($B$4,5,1)))</f>
        <v/>
      </c>
      <c r="F28" s="15">
        <f>IF($A28="","",SUMIFS('Lançamentos'!$E$6:$E$3005,'Lançamentos'!$C$6:$C$3005,$A28,'Lançamentos'!$A$6:$A$3005,"&gt;="&amp;DATE($B$4,5,1),'Lançamentos'!$A$6:$A$3005,"&lt;"&amp;DATE($B$4,6,1)))</f>
        <v/>
      </c>
      <c r="G28" s="15">
        <f>IF($A28="","",SUMIFS('Lançamentos'!$E$6:$E$3005,'Lançamentos'!$C$6:$C$3005,$A28,'Lançamentos'!$A$6:$A$3005,"&gt;="&amp;DATE($B$4,6,1),'Lançamentos'!$A$6:$A$3005,"&lt;"&amp;DATE($B$4,7,1)))</f>
        <v/>
      </c>
      <c r="H28" s="15">
        <f>IF($A28="","",SUMIFS('Lançamentos'!$E$6:$E$3005,'Lançamentos'!$C$6:$C$3005,$A28,'Lançamentos'!$A$6:$A$3005,"&gt;="&amp;DATE($B$4,7,1),'Lançamentos'!$A$6:$A$3005,"&lt;"&amp;DATE($B$4,8,1)))</f>
        <v/>
      </c>
      <c r="I28" s="15">
        <f>IF($A28="","",SUMIFS('Lançamentos'!$E$6:$E$3005,'Lançamentos'!$C$6:$C$3005,$A28,'Lançamentos'!$A$6:$A$3005,"&gt;="&amp;DATE($B$4,8,1),'Lançamentos'!$A$6:$A$3005,"&lt;"&amp;DATE($B$4,9,1)))</f>
        <v/>
      </c>
      <c r="J28" s="15">
        <f>IF($A28="","",SUMIFS('Lançamentos'!$E$6:$E$3005,'Lançamentos'!$C$6:$C$3005,$A28,'Lançamentos'!$A$6:$A$3005,"&gt;="&amp;DATE($B$4,9,1),'Lançamentos'!$A$6:$A$3005,"&lt;"&amp;DATE($B$4,10,1)))</f>
        <v/>
      </c>
      <c r="K28" s="15">
        <f>IF($A28="","",SUMIFS('Lançamentos'!$E$6:$E$3005,'Lançamentos'!$C$6:$C$3005,$A28,'Lançamentos'!$A$6:$A$3005,"&gt;="&amp;DATE($B$4,10,1),'Lançamentos'!$A$6:$A$3005,"&lt;"&amp;DATE($B$4,11,1)))</f>
        <v/>
      </c>
      <c r="L28" s="15">
        <f>IF($A28="","",SUMIFS('Lançamentos'!$E$6:$E$3005,'Lançamentos'!$C$6:$C$3005,$A28,'Lançamentos'!$A$6:$A$3005,"&gt;="&amp;DATE($B$4,11,1),'Lançamentos'!$A$6:$A$3005,"&lt;"&amp;DATE($B$4,12,1)))</f>
        <v/>
      </c>
      <c r="M28" s="15">
        <f>IF($A28="","",SUMIFS('Lançamentos'!$E$6:$E$3005,'Lançamentos'!$C$6:$C$3005,$A28,'Lançamentos'!$A$6:$A$3005,"&gt;="&amp;DATE($B$4,12,1),'Lançamentos'!$A$6:$A$3005,"&lt;"&amp;DATE($B$4,13,1)))</f>
        <v/>
      </c>
      <c r="N28" s="15">
        <f>IF($A28="","",SUM(B28:M28))</f>
        <v/>
      </c>
    </row>
    <row r="29">
      <c r="A29" s="14">
        <f>IF(Listas!A12="","",Listas!A12)</f>
        <v/>
      </c>
      <c r="B29" s="15">
        <f>IF($A29="","",SUMIFS('Lançamentos'!$E$6:$E$3005,'Lançamentos'!$C$6:$C$3005,$A29,'Lançamentos'!$A$6:$A$3005,"&gt;="&amp;DATE($B$4,1,1),'Lançamentos'!$A$6:$A$3005,"&lt;"&amp;DATE($B$4,2,1)))</f>
        <v/>
      </c>
      <c r="C29" s="15">
        <f>IF($A29="","",SUMIFS('Lançamentos'!$E$6:$E$3005,'Lançamentos'!$C$6:$C$3005,$A29,'Lançamentos'!$A$6:$A$3005,"&gt;="&amp;DATE($B$4,2,1),'Lançamentos'!$A$6:$A$3005,"&lt;"&amp;DATE($B$4,3,1)))</f>
        <v/>
      </c>
      <c r="D29" s="15">
        <f>IF($A29="","",SUMIFS('Lançamentos'!$E$6:$E$3005,'Lançamentos'!$C$6:$C$3005,$A29,'Lançamentos'!$A$6:$A$3005,"&gt;="&amp;DATE($B$4,3,1),'Lançamentos'!$A$6:$A$3005,"&lt;"&amp;DATE($B$4,4,1)))</f>
        <v/>
      </c>
      <c r="E29" s="15">
        <f>IF($A29="","",SUMIFS('Lançamentos'!$E$6:$E$3005,'Lançamentos'!$C$6:$C$3005,$A29,'Lançamentos'!$A$6:$A$3005,"&gt;="&amp;DATE($B$4,4,1),'Lançamentos'!$A$6:$A$3005,"&lt;"&amp;DATE($B$4,5,1)))</f>
        <v/>
      </c>
      <c r="F29" s="15">
        <f>IF($A29="","",SUMIFS('Lançamentos'!$E$6:$E$3005,'Lançamentos'!$C$6:$C$3005,$A29,'Lançamentos'!$A$6:$A$3005,"&gt;="&amp;DATE($B$4,5,1),'Lançamentos'!$A$6:$A$3005,"&lt;"&amp;DATE($B$4,6,1)))</f>
        <v/>
      </c>
      <c r="G29" s="15">
        <f>IF($A29="","",SUMIFS('Lançamentos'!$E$6:$E$3005,'Lançamentos'!$C$6:$C$3005,$A29,'Lançamentos'!$A$6:$A$3005,"&gt;="&amp;DATE($B$4,6,1),'Lançamentos'!$A$6:$A$3005,"&lt;"&amp;DATE($B$4,7,1)))</f>
        <v/>
      </c>
      <c r="H29" s="15">
        <f>IF($A29="","",SUMIFS('Lançamentos'!$E$6:$E$3005,'Lançamentos'!$C$6:$C$3005,$A29,'Lançamentos'!$A$6:$A$3005,"&gt;="&amp;DATE($B$4,7,1),'Lançamentos'!$A$6:$A$3005,"&lt;"&amp;DATE($B$4,8,1)))</f>
        <v/>
      </c>
      <c r="I29" s="15">
        <f>IF($A29="","",SUMIFS('Lançamentos'!$E$6:$E$3005,'Lançamentos'!$C$6:$C$3005,$A29,'Lançamentos'!$A$6:$A$3005,"&gt;="&amp;DATE($B$4,8,1),'Lançamentos'!$A$6:$A$3005,"&lt;"&amp;DATE($B$4,9,1)))</f>
        <v/>
      </c>
      <c r="J29" s="15">
        <f>IF($A29="","",SUMIFS('Lançamentos'!$E$6:$E$3005,'Lançamentos'!$C$6:$C$3005,$A29,'Lançamentos'!$A$6:$A$3005,"&gt;="&amp;DATE($B$4,9,1),'Lançamentos'!$A$6:$A$3005,"&lt;"&amp;DATE($B$4,10,1)))</f>
        <v/>
      </c>
      <c r="K29" s="15">
        <f>IF($A29="","",SUMIFS('Lançamentos'!$E$6:$E$3005,'Lançamentos'!$C$6:$C$3005,$A29,'Lançamentos'!$A$6:$A$3005,"&gt;="&amp;DATE($B$4,10,1),'Lançamentos'!$A$6:$A$3005,"&lt;"&amp;DATE($B$4,11,1)))</f>
        <v/>
      </c>
      <c r="L29" s="15">
        <f>IF($A29="","",SUMIFS('Lançamentos'!$E$6:$E$3005,'Lançamentos'!$C$6:$C$3005,$A29,'Lançamentos'!$A$6:$A$3005,"&gt;="&amp;DATE($B$4,11,1),'Lançamentos'!$A$6:$A$3005,"&lt;"&amp;DATE($B$4,12,1)))</f>
        <v/>
      </c>
      <c r="M29" s="15">
        <f>IF($A29="","",SUMIFS('Lançamentos'!$E$6:$E$3005,'Lançamentos'!$C$6:$C$3005,$A29,'Lançamentos'!$A$6:$A$3005,"&gt;="&amp;DATE($B$4,12,1),'Lançamentos'!$A$6:$A$3005,"&lt;"&amp;DATE($B$4,13,1)))</f>
        <v/>
      </c>
      <c r="N29" s="15">
        <f>IF($A29="","",SUM(B29:M29))</f>
        <v/>
      </c>
    </row>
    <row r="30">
      <c r="A30" s="14">
        <f>IF(Listas!A13="","",Listas!A13)</f>
        <v/>
      </c>
      <c r="B30" s="15">
        <f>IF($A30="","",SUMIFS('Lançamentos'!$E$6:$E$3005,'Lançamentos'!$C$6:$C$3005,$A30,'Lançamentos'!$A$6:$A$3005,"&gt;="&amp;DATE($B$4,1,1),'Lançamentos'!$A$6:$A$3005,"&lt;"&amp;DATE($B$4,2,1)))</f>
        <v/>
      </c>
      <c r="C30" s="15">
        <f>IF($A30="","",SUMIFS('Lançamentos'!$E$6:$E$3005,'Lançamentos'!$C$6:$C$3005,$A30,'Lançamentos'!$A$6:$A$3005,"&gt;="&amp;DATE($B$4,2,1),'Lançamentos'!$A$6:$A$3005,"&lt;"&amp;DATE($B$4,3,1)))</f>
        <v/>
      </c>
      <c r="D30" s="15">
        <f>IF($A30="","",SUMIFS('Lançamentos'!$E$6:$E$3005,'Lançamentos'!$C$6:$C$3005,$A30,'Lançamentos'!$A$6:$A$3005,"&gt;="&amp;DATE($B$4,3,1),'Lançamentos'!$A$6:$A$3005,"&lt;"&amp;DATE($B$4,4,1)))</f>
        <v/>
      </c>
      <c r="E30" s="15">
        <f>IF($A30="","",SUMIFS('Lançamentos'!$E$6:$E$3005,'Lançamentos'!$C$6:$C$3005,$A30,'Lançamentos'!$A$6:$A$3005,"&gt;="&amp;DATE($B$4,4,1),'Lançamentos'!$A$6:$A$3005,"&lt;"&amp;DATE($B$4,5,1)))</f>
        <v/>
      </c>
      <c r="F30" s="15">
        <f>IF($A30="","",SUMIFS('Lançamentos'!$E$6:$E$3005,'Lançamentos'!$C$6:$C$3005,$A30,'Lançamentos'!$A$6:$A$3005,"&gt;="&amp;DATE($B$4,5,1),'Lançamentos'!$A$6:$A$3005,"&lt;"&amp;DATE($B$4,6,1)))</f>
        <v/>
      </c>
      <c r="G30" s="15">
        <f>IF($A30="","",SUMIFS('Lançamentos'!$E$6:$E$3005,'Lançamentos'!$C$6:$C$3005,$A30,'Lançamentos'!$A$6:$A$3005,"&gt;="&amp;DATE($B$4,6,1),'Lançamentos'!$A$6:$A$3005,"&lt;"&amp;DATE($B$4,7,1)))</f>
        <v/>
      </c>
      <c r="H30" s="15">
        <f>IF($A30="","",SUMIFS('Lançamentos'!$E$6:$E$3005,'Lançamentos'!$C$6:$C$3005,$A30,'Lançamentos'!$A$6:$A$3005,"&gt;="&amp;DATE($B$4,7,1),'Lançamentos'!$A$6:$A$3005,"&lt;"&amp;DATE($B$4,8,1)))</f>
        <v/>
      </c>
      <c r="I30" s="15">
        <f>IF($A30="","",SUMIFS('Lançamentos'!$E$6:$E$3005,'Lançamentos'!$C$6:$C$3005,$A30,'Lançamentos'!$A$6:$A$3005,"&gt;="&amp;DATE($B$4,8,1),'Lançamentos'!$A$6:$A$3005,"&lt;"&amp;DATE($B$4,9,1)))</f>
        <v/>
      </c>
      <c r="J30" s="15">
        <f>IF($A30="","",SUMIFS('Lançamentos'!$E$6:$E$3005,'Lançamentos'!$C$6:$C$3005,$A30,'Lançamentos'!$A$6:$A$3005,"&gt;="&amp;DATE($B$4,9,1),'Lançamentos'!$A$6:$A$3005,"&lt;"&amp;DATE($B$4,10,1)))</f>
        <v/>
      </c>
      <c r="K30" s="15">
        <f>IF($A30="","",SUMIFS('Lançamentos'!$E$6:$E$3005,'Lançamentos'!$C$6:$C$3005,$A30,'Lançamentos'!$A$6:$A$3005,"&gt;="&amp;DATE($B$4,10,1),'Lançamentos'!$A$6:$A$3005,"&lt;"&amp;DATE($B$4,11,1)))</f>
        <v/>
      </c>
      <c r="L30" s="15">
        <f>IF($A30="","",SUMIFS('Lançamentos'!$E$6:$E$3005,'Lançamentos'!$C$6:$C$3005,$A30,'Lançamentos'!$A$6:$A$3005,"&gt;="&amp;DATE($B$4,11,1),'Lançamentos'!$A$6:$A$3005,"&lt;"&amp;DATE($B$4,12,1)))</f>
        <v/>
      </c>
      <c r="M30" s="15">
        <f>IF($A30="","",SUMIFS('Lançamentos'!$E$6:$E$3005,'Lançamentos'!$C$6:$C$3005,$A30,'Lançamentos'!$A$6:$A$3005,"&gt;="&amp;DATE($B$4,12,1),'Lançamentos'!$A$6:$A$3005,"&lt;"&amp;DATE($B$4,13,1)))</f>
        <v/>
      </c>
      <c r="N30" s="15">
        <f>IF($A30="","",SUM(B30:M30))</f>
        <v/>
      </c>
    </row>
    <row r="31">
      <c r="A31" s="14">
        <f>IF(Listas!A14="","",Listas!A14)</f>
        <v/>
      </c>
      <c r="B31" s="15">
        <f>IF($A31="","",SUMIFS('Lançamentos'!$E$6:$E$3005,'Lançamentos'!$C$6:$C$3005,$A31,'Lançamentos'!$A$6:$A$3005,"&gt;="&amp;DATE($B$4,1,1),'Lançamentos'!$A$6:$A$3005,"&lt;"&amp;DATE($B$4,2,1)))</f>
        <v/>
      </c>
      <c r="C31" s="15">
        <f>IF($A31="","",SUMIFS('Lançamentos'!$E$6:$E$3005,'Lançamentos'!$C$6:$C$3005,$A31,'Lançamentos'!$A$6:$A$3005,"&gt;="&amp;DATE($B$4,2,1),'Lançamentos'!$A$6:$A$3005,"&lt;"&amp;DATE($B$4,3,1)))</f>
        <v/>
      </c>
      <c r="D31" s="15">
        <f>IF($A31="","",SUMIFS('Lançamentos'!$E$6:$E$3005,'Lançamentos'!$C$6:$C$3005,$A31,'Lançamentos'!$A$6:$A$3005,"&gt;="&amp;DATE($B$4,3,1),'Lançamentos'!$A$6:$A$3005,"&lt;"&amp;DATE($B$4,4,1)))</f>
        <v/>
      </c>
      <c r="E31" s="15">
        <f>IF($A31="","",SUMIFS('Lançamentos'!$E$6:$E$3005,'Lançamentos'!$C$6:$C$3005,$A31,'Lançamentos'!$A$6:$A$3005,"&gt;="&amp;DATE($B$4,4,1),'Lançamentos'!$A$6:$A$3005,"&lt;"&amp;DATE($B$4,5,1)))</f>
        <v/>
      </c>
      <c r="F31" s="15">
        <f>IF($A31="","",SUMIFS('Lançamentos'!$E$6:$E$3005,'Lançamentos'!$C$6:$C$3005,$A31,'Lançamentos'!$A$6:$A$3005,"&gt;="&amp;DATE($B$4,5,1),'Lançamentos'!$A$6:$A$3005,"&lt;"&amp;DATE($B$4,6,1)))</f>
        <v/>
      </c>
      <c r="G31" s="15">
        <f>IF($A31="","",SUMIFS('Lançamentos'!$E$6:$E$3005,'Lançamentos'!$C$6:$C$3005,$A31,'Lançamentos'!$A$6:$A$3005,"&gt;="&amp;DATE($B$4,6,1),'Lançamentos'!$A$6:$A$3005,"&lt;"&amp;DATE($B$4,7,1)))</f>
        <v/>
      </c>
      <c r="H31" s="15">
        <f>IF($A31="","",SUMIFS('Lançamentos'!$E$6:$E$3005,'Lançamentos'!$C$6:$C$3005,$A31,'Lançamentos'!$A$6:$A$3005,"&gt;="&amp;DATE($B$4,7,1),'Lançamentos'!$A$6:$A$3005,"&lt;"&amp;DATE($B$4,8,1)))</f>
        <v/>
      </c>
      <c r="I31" s="15">
        <f>IF($A31="","",SUMIFS('Lançamentos'!$E$6:$E$3005,'Lançamentos'!$C$6:$C$3005,$A31,'Lançamentos'!$A$6:$A$3005,"&gt;="&amp;DATE($B$4,8,1),'Lançamentos'!$A$6:$A$3005,"&lt;"&amp;DATE($B$4,9,1)))</f>
        <v/>
      </c>
      <c r="J31" s="15">
        <f>IF($A31="","",SUMIFS('Lançamentos'!$E$6:$E$3005,'Lançamentos'!$C$6:$C$3005,$A31,'Lançamentos'!$A$6:$A$3005,"&gt;="&amp;DATE($B$4,9,1),'Lançamentos'!$A$6:$A$3005,"&lt;"&amp;DATE($B$4,10,1)))</f>
        <v/>
      </c>
      <c r="K31" s="15">
        <f>IF($A31="","",SUMIFS('Lançamentos'!$E$6:$E$3005,'Lançamentos'!$C$6:$C$3005,$A31,'Lançamentos'!$A$6:$A$3005,"&gt;="&amp;DATE($B$4,10,1),'Lançamentos'!$A$6:$A$3005,"&lt;"&amp;DATE($B$4,11,1)))</f>
        <v/>
      </c>
      <c r="L31" s="15">
        <f>IF($A31="","",SUMIFS('Lançamentos'!$E$6:$E$3005,'Lançamentos'!$C$6:$C$3005,$A31,'Lançamentos'!$A$6:$A$3005,"&gt;="&amp;DATE($B$4,11,1),'Lançamentos'!$A$6:$A$3005,"&lt;"&amp;DATE($B$4,12,1)))</f>
        <v/>
      </c>
      <c r="M31" s="15">
        <f>IF($A31="","",SUMIFS('Lançamentos'!$E$6:$E$3005,'Lançamentos'!$C$6:$C$3005,$A31,'Lançamentos'!$A$6:$A$3005,"&gt;="&amp;DATE($B$4,12,1),'Lançamentos'!$A$6:$A$3005,"&lt;"&amp;DATE($B$4,13,1)))</f>
        <v/>
      </c>
      <c r="N31" s="15">
        <f>IF($A31="","",SUM(B31:M31))</f>
        <v/>
      </c>
    </row>
    <row r="32">
      <c r="A32" s="14">
        <f>IF(Listas!A15="","",Listas!A15)</f>
        <v/>
      </c>
      <c r="B32" s="15">
        <f>IF($A32="","",SUMIFS('Lançamentos'!$E$6:$E$3005,'Lançamentos'!$C$6:$C$3005,$A32,'Lançamentos'!$A$6:$A$3005,"&gt;="&amp;DATE($B$4,1,1),'Lançamentos'!$A$6:$A$3005,"&lt;"&amp;DATE($B$4,2,1)))</f>
        <v/>
      </c>
      <c r="C32" s="15">
        <f>IF($A32="","",SUMIFS('Lançamentos'!$E$6:$E$3005,'Lançamentos'!$C$6:$C$3005,$A32,'Lançamentos'!$A$6:$A$3005,"&gt;="&amp;DATE($B$4,2,1),'Lançamentos'!$A$6:$A$3005,"&lt;"&amp;DATE($B$4,3,1)))</f>
        <v/>
      </c>
      <c r="D32" s="15">
        <f>IF($A32="","",SUMIFS('Lançamentos'!$E$6:$E$3005,'Lançamentos'!$C$6:$C$3005,$A32,'Lançamentos'!$A$6:$A$3005,"&gt;="&amp;DATE($B$4,3,1),'Lançamentos'!$A$6:$A$3005,"&lt;"&amp;DATE($B$4,4,1)))</f>
        <v/>
      </c>
      <c r="E32" s="15">
        <f>IF($A32="","",SUMIFS('Lançamentos'!$E$6:$E$3005,'Lançamentos'!$C$6:$C$3005,$A32,'Lançamentos'!$A$6:$A$3005,"&gt;="&amp;DATE($B$4,4,1),'Lançamentos'!$A$6:$A$3005,"&lt;"&amp;DATE($B$4,5,1)))</f>
        <v/>
      </c>
      <c r="F32" s="15">
        <f>IF($A32="","",SUMIFS('Lançamentos'!$E$6:$E$3005,'Lançamentos'!$C$6:$C$3005,$A32,'Lançamentos'!$A$6:$A$3005,"&gt;="&amp;DATE($B$4,5,1),'Lançamentos'!$A$6:$A$3005,"&lt;"&amp;DATE($B$4,6,1)))</f>
        <v/>
      </c>
      <c r="G32" s="15">
        <f>IF($A32="","",SUMIFS('Lançamentos'!$E$6:$E$3005,'Lançamentos'!$C$6:$C$3005,$A32,'Lançamentos'!$A$6:$A$3005,"&gt;="&amp;DATE($B$4,6,1),'Lançamentos'!$A$6:$A$3005,"&lt;"&amp;DATE($B$4,7,1)))</f>
        <v/>
      </c>
      <c r="H32" s="15">
        <f>IF($A32="","",SUMIFS('Lançamentos'!$E$6:$E$3005,'Lançamentos'!$C$6:$C$3005,$A32,'Lançamentos'!$A$6:$A$3005,"&gt;="&amp;DATE($B$4,7,1),'Lançamentos'!$A$6:$A$3005,"&lt;"&amp;DATE($B$4,8,1)))</f>
        <v/>
      </c>
      <c r="I32" s="15">
        <f>IF($A32="","",SUMIFS('Lançamentos'!$E$6:$E$3005,'Lançamentos'!$C$6:$C$3005,$A32,'Lançamentos'!$A$6:$A$3005,"&gt;="&amp;DATE($B$4,8,1),'Lançamentos'!$A$6:$A$3005,"&lt;"&amp;DATE($B$4,9,1)))</f>
        <v/>
      </c>
      <c r="J32" s="15">
        <f>IF($A32="","",SUMIFS('Lançamentos'!$E$6:$E$3005,'Lançamentos'!$C$6:$C$3005,$A32,'Lançamentos'!$A$6:$A$3005,"&gt;="&amp;DATE($B$4,9,1),'Lançamentos'!$A$6:$A$3005,"&lt;"&amp;DATE($B$4,10,1)))</f>
        <v/>
      </c>
      <c r="K32" s="15">
        <f>IF($A32="","",SUMIFS('Lançamentos'!$E$6:$E$3005,'Lançamentos'!$C$6:$C$3005,$A32,'Lançamentos'!$A$6:$A$3005,"&gt;="&amp;DATE($B$4,10,1),'Lançamentos'!$A$6:$A$3005,"&lt;"&amp;DATE($B$4,11,1)))</f>
        <v/>
      </c>
      <c r="L32" s="15">
        <f>IF($A32="","",SUMIFS('Lançamentos'!$E$6:$E$3005,'Lançamentos'!$C$6:$C$3005,$A32,'Lançamentos'!$A$6:$A$3005,"&gt;="&amp;DATE($B$4,11,1),'Lançamentos'!$A$6:$A$3005,"&lt;"&amp;DATE($B$4,12,1)))</f>
        <v/>
      </c>
      <c r="M32" s="15">
        <f>IF($A32="","",SUMIFS('Lançamentos'!$E$6:$E$3005,'Lançamentos'!$C$6:$C$3005,$A32,'Lançamentos'!$A$6:$A$3005,"&gt;="&amp;DATE($B$4,12,1),'Lançamentos'!$A$6:$A$3005,"&lt;"&amp;DATE($B$4,13,1)))</f>
        <v/>
      </c>
      <c r="N32" s="15">
        <f>IF($A32="","",SUM(B32:M32))</f>
        <v/>
      </c>
    </row>
    <row r="33">
      <c r="A33" s="14">
        <f>IF(Listas!A16="","",Listas!A16)</f>
        <v/>
      </c>
      <c r="B33" s="15">
        <f>IF($A33="","",SUMIFS('Lançamentos'!$E$6:$E$3005,'Lançamentos'!$C$6:$C$3005,$A33,'Lançamentos'!$A$6:$A$3005,"&gt;="&amp;DATE($B$4,1,1),'Lançamentos'!$A$6:$A$3005,"&lt;"&amp;DATE($B$4,2,1)))</f>
        <v/>
      </c>
      <c r="C33" s="15">
        <f>IF($A33="","",SUMIFS('Lançamentos'!$E$6:$E$3005,'Lançamentos'!$C$6:$C$3005,$A33,'Lançamentos'!$A$6:$A$3005,"&gt;="&amp;DATE($B$4,2,1),'Lançamentos'!$A$6:$A$3005,"&lt;"&amp;DATE($B$4,3,1)))</f>
        <v/>
      </c>
      <c r="D33" s="15">
        <f>IF($A33="","",SUMIFS('Lançamentos'!$E$6:$E$3005,'Lançamentos'!$C$6:$C$3005,$A33,'Lançamentos'!$A$6:$A$3005,"&gt;="&amp;DATE($B$4,3,1),'Lançamentos'!$A$6:$A$3005,"&lt;"&amp;DATE($B$4,4,1)))</f>
        <v/>
      </c>
      <c r="E33" s="15">
        <f>IF($A33="","",SUMIFS('Lançamentos'!$E$6:$E$3005,'Lançamentos'!$C$6:$C$3005,$A33,'Lançamentos'!$A$6:$A$3005,"&gt;="&amp;DATE($B$4,4,1),'Lançamentos'!$A$6:$A$3005,"&lt;"&amp;DATE($B$4,5,1)))</f>
        <v/>
      </c>
      <c r="F33" s="15">
        <f>IF($A33="","",SUMIFS('Lançamentos'!$E$6:$E$3005,'Lançamentos'!$C$6:$C$3005,$A33,'Lançamentos'!$A$6:$A$3005,"&gt;="&amp;DATE($B$4,5,1),'Lançamentos'!$A$6:$A$3005,"&lt;"&amp;DATE($B$4,6,1)))</f>
        <v/>
      </c>
      <c r="G33" s="15">
        <f>IF($A33="","",SUMIFS('Lançamentos'!$E$6:$E$3005,'Lançamentos'!$C$6:$C$3005,$A33,'Lançamentos'!$A$6:$A$3005,"&gt;="&amp;DATE($B$4,6,1),'Lançamentos'!$A$6:$A$3005,"&lt;"&amp;DATE($B$4,7,1)))</f>
        <v/>
      </c>
      <c r="H33" s="15">
        <f>IF($A33="","",SUMIFS('Lançamentos'!$E$6:$E$3005,'Lançamentos'!$C$6:$C$3005,$A33,'Lançamentos'!$A$6:$A$3005,"&gt;="&amp;DATE($B$4,7,1),'Lançamentos'!$A$6:$A$3005,"&lt;"&amp;DATE($B$4,8,1)))</f>
        <v/>
      </c>
      <c r="I33" s="15">
        <f>IF($A33="","",SUMIFS('Lançamentos'!$E$6:$E$3005,'Lançamentos'!$C$6:$C$3005,$A33,'Lançamentos'!$A$6:$A$3005,"&gt;="&amp;DATE($B$4,8,1),'Lançamentos'!$A$6:$A$3005,"&lt;"&amp;DATE($B$4,9,1)))</f>
        <v/>
      </c>
      <c r="J33" s="15">
        <f>IF($A33="","",SUMIFS('Lançamentos'!$E$6:$E$3005,'Lançamentos'!$C$6:$C$3005,$A33,'Lançamentos'!$A$6:$A$3005,"&gt;="&amp;DATE($B$4,9,1),'Lançamentos'!$A$6:$A$3005,"&lt;"&amp;DATE($B$4,10,1)))</f>
        <v/>
      </c>
      <c r="K33" s="15">
        <f>IF($A33="","",SUMIFS('Lançamentos'!$E$6:$E$3005,'Lançamentos'!$C$6:$C$3005,$A33,'Lançamentos'!$A$6:$A$3005,"&gt;="&amp;DATE($B$4,10,1),'Lançamentos'!$A$6:$A$3005,"&lt;"&amp;DATE($B$4,11,1)))</f>
        <v/>
      </c>
      <c r="L33" s="15">
        <f>IF($A33="","",SUMIFS('Lançamentos'!$E$6:$E$3005,'Lançamentos'!$C$6:$C$3005,$A33,'Lançamentos'!$A$6:$A$3005,"&gt;="&amp;DATE($B$4,11,1),'Lançamentos'!$A$6:$A$3005,"&lt;"&amp;DATE($B$4,12,1)))</f>
        <v/>
      </c>
      <c r="M33" s="15">
        <f>IF($A33="","",SUMIFS('Lançamentos'!$E$6:$E$3005,'Lançamentos'!$C$6:$C$3005,$A33,'Lançamentos'!$A$6:$A$3005,"&gt;="&amp;DATE($B$4,12,1),'Lançamentos'!$A$6:$A$3005,"&lt;"&amp;DATE($B$4,13,1)))</f>
        <v/>
      </c>
      <c r="N33" s="15">
        <f>IF($A33="","",SUM(B33:M33))</f>
        <v/>
      </c>
    </row>
    <row r="34">
      <c r="A34" s="14">
        <f>IF(Listas!A17="","",Listas!A17)</f>
        <v/>
      </c>
      <c r="B34" s="15">
        <f>IF($A34="","",SUMIFS('Lançamentos'!$E$6:$E$3005,'Lançamentos'!$C$6:$C$3005,$A34,'Lançamentos'!$A$6:$A$3005,"&gt;="&amp;DATE($B$4,1,1),'Lançamentos'!$A$6:$A$3005,"&lt;"&amp;DATE($B$4,2,1)))</f>
        <v/>
      </c>
      <c r="C34" s="15">
        <f>IF($A34="","",SUMIFS('Lançamentos'!$E$6:$E$3005,'Lançamentos'!$C$6:$C$3005,$A34,'Lançamentos'!$A$6:$A$3005,"&gt;="&amp;DATE($B$4,2,1),'Lançamentos'!$A$6:$A$3005,"&lt;"&amp;DATE($B$4,3,1)))</f>
        <v/>
      </c>
      <c r="D34" s="15">
        <f>IF($A34="","",SUMIFS('Lançamentos'!$E$6:$E$3005,'Lançamentos'!$C$6:$C$3005,$A34,'Lançamentos'!$A$6:$A$3005,"&gt;="&amp;DATE($B$4,3,1),'Lançamentos'!$A$6:$A$3005,"&lt;"&amp;DATE($B$4,4,1)))</f>
        <v/>
      </c>
      <c r="E34" s="15">
        <f>IF($A34="","",SUMIFS('Lançamentos'!$E$6:$E$3005,'Lançamentos'!$C$6:$C$3005,$A34,'Lançamentos'!$A$6:$A$3005,"&gt;="&amp;DATE($B$4,4,1),'Lançamentos'!$A$6:$A$3005,"&lt;"&amp;DATE($B$4,5,1)))</f>
        <v/>
      </c>
      <c r="F34" s="15">
        <f>IF($A34="","",SUMIFS('Lançamentos'!$E$6:$E$3005,'Lançamentos'!$C$6:$C$3005,$A34,'Lançamentos'!$A$6:$A$3005,"&gt;="&amp;DATE($B$4,5,1),'Lançamentos'!$A$6:$A$3005,"&lt;"&amp;DATE($B$4,6,1)))</f>
        <v/>
      </c>
      <c r="G34" s="15">
        <f>IF($A34="","",SUMIFS('Lançamentos'!$E$6:$E$3005,'Lançamentos'!$C$6:$C$3005,$A34,'Lançamentos'!$A$6:$A$3005,"&gt;="&amp;DATE($B$4,6,1),'Lançamentos'!$A$6:$A$3005,"&lt;"&amp;DATE($B$4,7,1)))</f>
        <v/>
      </c>
      <c r="H34" s="15">
        <f>IF($A34="","",SUMIFS('Lançamentos'!$E$6:$E$3005,'Lançamentos'!$C$6:$C$3005,$A34,'Lançamentos'!$A$6:$A$3005,"&gt;="&amp;DATE($B$4,7,1),'Lançamentos'!$A$6:$A$3005,"&lt;"&amp;DATE($B$4,8,1)))</f>
        <v/>
      </c>
      <c r="I34" s="15">
        <f>IF($A34="","",SUMIFS('Lançamentos'!$E$6:$E$3005,'Lançamentos'!$C$6:$C$3005,$A34,'Lançamentos'!$A$6:$A$3005,"&gt;="&amp;DATE($B$4,8,1),'Lançamentos'!$A$6:$A$3005,"&lt;"&amp;DATE($B$4,9,1)))</f>
        <v/>
      </c>
      <c r="J34" s="15">
        <f>IF($A34="","",SUMIFS('Lançamentos'!$E$6:$E$3005,'Lançamentos'!$C$6:$C$3005,$A34,'Lançamentos'!$A$6:$A$3005,"&gt;="&amp;DATE($B$4,9,1),'Lançamentos'!$A$6:$A$3005,"&lt;"&amp;DATE($B$4,10,1)))</f>
        <v/>
      </c>
      <c r="K34" s="15">
        <f>IF($A34="","",SUMIFS('Lançamentos'!$E$6:$E$3005,'Lançamentos'!$C$6:$C$3005,$A34,'Lançamentos'!$A$6:$A$3005,"&gt;="&amp;DATE($B$4,10,1),'Lançamentos'!$A$6:$A$3005,"&lt;"&amp;DATE($B$4,11,1)))</f>
        <v/>
      </c>
      <c r="L34" s="15">
        <f>IF($A34="","",SUMIFS('Lançamentos'!$E$6:$E$3005,'Lançamentos'!$C$6:$C$3005,$A34,'Lançamentos'!$A$6:$A$3005,"&gt;="&amp;DATE($B$4,11,1),'Lançamentos'!$A$6:$A$3005,"&lt;"&amp;DATE($B$4,12,1)))</f>
        <v/>
      </c>
      <c r="M34" s="15">
        <f>IF($A34="","",SUMIFS('Lançamentos'!$E$6:$E$3005,'Lançamentos'!$C$6:$C$3005,$A34,'Lançamentos'!$A$6:$A$3005,"&gt;="&amp;DATE($B$4,12,1),'Lançamentos'!$A$6:$A$3005,"&lt;"&amp;DATE($B$4,13,1)))</f>
        <v/>
      </c>
      <c r="N34" s="15">
        <f>IF($A34="","",SUM(B34:M34))</f>
        <v/>
      </c>
    </row>
    <row r="35">
      <c r="A35" s="14">
        <f>IF(Listas!A18="","",Listas!A18)</f>
        <v/>
      </c>
      <c r="B35" s="15">
        <f>IF($A35="","",SUMIFS('Lançamentos'!$E$6:$E$3005,'Lançamentos'!$C$6:$C$3005,$A35,'Lançamentos'!$A$6:$A$3005,"&gt;="&amp;DATE($B$4,1,1),'Lançamentos'!$A$6:$A$3005,"&lt;"&amp;DATE($B$4,2,1)))</f>
        <v/>
      </c>
      <c r="C35" s="15">
        <f>IF($A35="","",SUMIFS('Lançamentos'!$E$6:$E$3005,'Lançamentos'!$C$6:$C$3005,$A35,'Lançamentos'!$A$6:$A$3005,"&gt;="&amp;DATE($B$4,2,1),'Lançamentos'!$A$6:$A$3005,"&lt;"&amp;DATE($B$4,3,1)))</f>
        <v/>
      </c>
      <c r="D35" s="15">
        <f>IF($A35="","",SUMIFS('Lançamentos'!$E$6:$E$3005,'Lançamentos'!$C$6:$C$3005,$A35,'Lançamentos'!$A$6:$A$3005,"&gt;="&amp;DATE($B$4,3,1),'Lançamentos'!$A$6:$A$3005,"&lt;"&amp;DATE($B$4,4,1)))</f>
        <v/>
      </c>
      <c r="E35" s="15">
        <f>IF($A35="","",SUMIFS('Lançamentos'!$E$6:$E$3005,'Lançamentos'!$C$6:$C$3005,$A35,'Lançamentos'!$A$6:$A$3005,"&gt;="&amp;DATE($B$4,4,1),'Lançamentos'!$A$6:$A$3005,"&lt;"&amp;DATE($B$4,5,1)))</f>
        <v/>
      </c>
      <c r="F35" s="15">
        <f>IF($A35="","",SUMIFS('Lançamentos'!$E$6:$E$3005,'Lançamentos'!$C$6:$C$3005,$A35,'Lançamentos'!$A$6:$A$3005,"&gt;="&amp;DATE($B$4,5,1),'Lançamentos'!$A$6:$A$3005,"&lt;"&amp;DATE($B$4,6,1)))</f>
        <v/>
      </c>
      <c r="G35" s="15">
        <f>IF($A35="","",SUMIFS('Lançamentos'!$E$6:$E$3005,'Lançamentos'!$C$6:$C$3005,$A35,'Lançamentos'!$A$6:$A$3005,"&gt;="&amp;DATE($B$4,6,1),'Lançamentos'!$A$6:$A$3005,"&lt;"&amp;DATE($B$4,7,1)))</f>
        <v/>
      </c>
      <c r="H35" s="15">
        <f>IF($A35="","",SUMIFS('Lançamentos'!$E$6:$E$3005,'Lançamentos'!$C$6:$C$3005,$A35,'Lançamentos'!$A$6:$A$3005,"&gt;="&amp;DATE($B$4,7,1),'Lançamentos'!$A$6:$A$3005,"&lt;"&amp;DATE($B$4,8,1)))</f>
        <v/>
      </c>
      <c r="I35" s="15">
        <f>IF($A35="","",SUMIFS('Lançamentos'!$E$6:$E$3005,'Lançamentos'!$C$6:$C$3005,$A35,'Lançamentos'!$A$6:$A$3005,"&gt;="&amp;DATE($B$4,8,1),'Lançamentos'!$A$6:$A$3005,"&lt;"&amp;DATE($B$4,9,1)))</f>
        <v/>
      </c>
      <c r="J35" s="15">
        <f>IF($A35="","",SUMIFS('Lançamentos'!$E$6:$E$3005,'Lançamentos'!$C$6:$C$3005,$A35,'Lançamentos'!$A$6:$A$3005,"&gt;="&amp;DATE($B$4,9,1),'Lançamentos'!$A$6:$A$3005,"&lt;"&amp;DATE($B$4,10,1)))</f>
        <v/>
      </c>
      <c r="K35" s="15">
        <f>IF($A35="","",SUMIFS('Lançamentos'!$E$6:$E$3005,'Lançamentos'!$C$6:$C$3005,$A35,'Lançamentos'!$A$6:$A$3005,"&gt;="&amp;DATE($B$4,10,1),'Lançamentos'!$A$6:$A$3005,"&lt;"&amp;DATE($B$4,11,1)))</f>
        <v/>
      </c>
      <c r="L35" s="15">
        <f>IF($A35="","",SUMIFS('Lançamentos'!$E$6:$E$3005,'Lançamentos'!$C$6:$C$3005,$A35,'Lançamentos'!$A$6:$A$3005,"&gt;="&amp;DATE($B$4,11,1),'Lançamentos'!$A$6:$A$3005,"&lt;"&amp;DATE($B$4,12,1)))</f>
        <v/>
      </c>
      <c r="M35" s="15">
        <f>IF($A35="","",SUMIFS('Lançamentos'!$E$6:$E$3005,'Lançamentos'!$C$6:$C$3005,$A35,'Lançamentos'!$A$6:$A$3005,"&gt;="&amp;DATE($B$4,12,1),'Lançamentos'!$A$6:$A$3005,"&lt;"&amp;DATE($B$4,13,1)))</f>
        <v/>
      </c>
      <c r="N35" s="15">
        <f>IF($A35="","",SUM(B35:M35))</f>
        <v/>
      </c>
    </row>
    <row r="36">
      <c r="A36" s="14">
        <f>IF(Listas!A19="","",Listas!A19)</f>
        <v/>
      </c>
      <c r="B36" s="15">
        <f>IF($A36="","",SUMIFS('Lançamentos'!$E$6:$E$3005,'Lançamentos'!$C$6:$C$3005,$A36,'Lançamentos'!$A$6:$A$3005,"&gt;="&amp;DATE($B$4,1,1),'Lançamentos'!$A$6:$A$3005,"&lt;"&amp;DATE($B$4,2,1)))</f>
        <v/>
      </c>
      <c r="C36" s="15">
        <f>IF($A36="","",SUMIFS('Lançamentos'!$E$6:$E$3005,'Lançamentos'!$C$6:$C$3005,$A36,'Lançamentos'!$A$6:$A$3005,"&gt;="&amp;DATE($B$4,2,1),'Lançamentos'!$A$6:$A$3005,"&lt;"&amp;DATE($B$4,3,1)))</f>
        <v/>
      </c>
      <c r="D36" s="15">
        <f>IF($A36="","",SUMIFS('Lançamentos'!$E$6:$E$3005,'Lançamentos'!$C$6:$C$3005,$A36,'Lançamentos'!$A$6:$A$3005,"&gt;="&amp;DATE($B$4,3,1),'Lançamentos'!$A$6:$A$3005,"&lt;"&amp;DATE($B$4,4,1)))</f>
        <v/>
      </c>
      <c r="E36" s="15">
        <f>IF($A36="","",SUMIFS('Lançamentos'!$E$6:$E$3005,'Lançamentos'!$C$6:$C$3005,$A36,'Lançamentos'!$A$6:$A$3005,"&gt;="&amp;DATE($B$4,4,1),'Lançamentos'!$A$6:$A$3005,"&lt;"&amp;DATE($B$4,5,1)))</f>
        <v/>
      </c>
      <c r="F36" s="15">
        <f>IF($A36="","",SUMIFS('Lançamentos'!$E$6:$E$3005,'Lançamentos'!$C$6:$C$3005,$A36,'Lançamentos'!$A$6:$A$3005,"&gt;="&amp;DATE($B$4,5,1),'Lançamentos'!$A$6:$A$3005,"&lt;"&amp;DATE($B$4,6,1)))</f>
        <v/>
      </c>
      <c r="G36" s="15">
        <f>IF($A36="","",SUMIFS('Lançamentos'!$E$6:$E$3005,'Lançamentos'!$C$6:$C$3005,$A36,'Lançamentos'!$A$6:$A$3005,"&gt;="&amp;DATE($B$4,6,1),'Lançamentos'!$A$6:$A$3005,"&lt;"&amp;DATE($B$4,7,1)))</f>
        <v/>
      </c>
      <c r="H36" s="15">
        <f>IF($A36="","",SUMIFS('Lançamentos'!$E$6:$E$3005,'Lançamentos'!$C$6:$C$3005,$A36,'Lançamentos'!$A$6:$A$3005,"&gt;="&amp;DATE($B$4,7,1),'Lançamentos'!$A$6:$A$3005,"&lt;"&amp;DATE($B$4,8,1)))</f>
        <v/>
      </c>
      <c r="I36" s="15">
        <f>IF($A36="","",SUMIFS('Lançamentos'!$E$6:$E$3005,'Lançamentos'!$C$6:$C$3005,$A36,'Lançamentos'!$A$6:$A$3005,"&gt;="&amp;DATE($B$4,8,1),'Lançamentos'!$A$6:$A$3005,"&lt;"&amp;DATE($B$4,9,1)))</f>
        <v/>
      </c>
      <c r="J36" s="15">
        <f>IF($A36="","",SUMIFS('Lançamentos'!$E$6:$E$3005,'Lançamentos'!$C$6:$C$3005,$A36,'Lançamentos'!$A$6:$A$3005,"&gt;="&amp;DATE($B$4,9,1),'Lançamentos'!$A$6:$A$3005,"&lt;"&amp;DATE($B$4,10,1)))</f>
        <v/>
      </c>
      <c r="K36" s="15">
        <f>IF($A36="","",SUMIFS('Lançamentos'!$E$6:$E$3005,'Lançamentos'!$C$6:$C$3005,$A36,'Lançamentos'!$A$6:$A$3005,"&gt;="&amp;DATE($B$4,10,1),'Lançamentos'!$A$6:$A$3005,"&lt;"&amp;DATE($B$4,11,1)))</f>
        <v/>
      </c>
      <c r="L36" s="15">
        <f>IF($A36="","",SUMIFS('Lançamentos'!$E$6:$E$3005,'Lançamentos'!$C$6:$C$3005,$A36,'Lançamentos'!$A$6:$A$3005,"&gt;="&amp;DATE($B$4,11,1),'Lançamentos'!$A$6:$A$3005,"&lt;"&amp;DATE($B$4,12,1)))</f>
        <v/>
      </c>
      <c r="M36" s="15">
        <f>IF($A36="","",SUMIFS('Lançamentos'!$E$6:$E$3005,'Lançamentos'!$C$6:$C$3005,$A36,'Lançamentos'!$A$6:$A$3005,"&gt;="&amp;DATE($B$4,12,1),'Lançamentos'!$A$6:$A$3005,"&lt;"&amp;DATE($B$4,13,1)))</f>
        <v/>
      </c>
      <c r="N36" s="15">
        <f>IF($A36="","",SUM(B36:M36))</f>
        <v/>
      </c>
    </row>
    <row r="37">
      <c r="A37" s="14">
        <f>IF(Listas!A20="","",Listas!A20)</f>
        <v/>
      </c>
      <c r="B37" s="15">
        <f>IF($A37="","",SUMIFS('Lançamentos'!$E$6:$E$3005,'Lançamentos'!$C$6:$C$3005,$A37,'Lançamentos'!$A$6:$A$3005,"&gt;="&amp;DATE($B$4,1,1),'Lançamentos'!$A$6:$A$3005,"&lt;"&amp;DATE($B$4,2,1)))</f>
        <v/>
      </c>
      <c r="C37" s="15">
        <f>IF($A37="","",SUMIFS('Lançamentos'!$E$6:$E$3005,'Lançamentos'!$C$6:$C$3005,$A37,'Lançamentos'!$A$6:$A$3005,"&gt;="&amp;DATE($B$4,2,1),'Lançamentos'!$A$6:$A$3005,"&lt;"&amp;DATE($B$4,3,1)))</f>
        <v/>
      </c>
      <c r="D37" s="15">
        <f>IF($A37="","",SUMIFS('Lançamentos'!$E$6:$E$3005,'Lançamentos'!$C$6:$C$3005,$A37,'Lançamentos'!$A$6:$A$3005,"&gt;="&amp;DATE($B$4,3,1),'Lançamentos'!$A$6:$A$3005,"&lt;"&amp;DATE($B$4,4,1)))</f>
        <v/>
      </c>
      <c r="E37" s="15">
        <f>IF($A37="","",SUMIFS('Lançamentos'!$E$6:$E$3005,'Lançamentos'!$C$6:$C$3005,$A37,'Lançamentos'!$A$6:$A$3005,"&gt;="&amp;DATE($B$4,4,1),'Lançamentos'!$A$6:$A$3005,"&lt;"&amp;DATE($B$4,5,1)))</f>
        <v/>
      </c>
      <c r="F37" s="15">
        <f>IF($A37="","",SUMIFS('Lançamentos'!$E$6:$E$3005,'Lançamentos'!$C$6:$C$3005,$A37,'Lançamentos'!$A$6:$A$3005,"&gt;="&amp;DATE($B$4,5,1),'Lançamentos'!$A$6:$A$3005,"&lt;"&amp;DATE($B$4,6,1)))</f>
        <v/>
      </c>
      <c r="G37" s="15">
        <f>IF($A37="","",SUMIFS('Lançamentos'!$E$6:$E$3005,'Lançamentos'!$C$6:$C$3005,$A37,'Lançamentos'!$A$6:$A$3005,"&gt;="&amp;DATE($B$4,6,1),'Lançamentos'!$A$6:$A$3005,"&lt;"&amp;DATE($B$4,7,1)))</f>
        <v/>
      </c>
      <c r="H37" s="15">
        <f>IF($A37="","",SUMIFS('Lançamentos'!$E$6:$E$3005,'Lançamentos'!$C$6:$C$3005,$A37,'Lançamentos'!$A$6:$A$3005,"&gt;="&amp;DATE($B$4,7,1),'Lançamentos'!$A$6:$A$3005,"&lt;"&amp;DATE($B$4,8,1)))</f>
        <v/>
      </c>
      <c r="I37" s="15">
        <f>IF($A37="","",SUMIFS('Lançamentos'!$E$6:$E$3005,'Lançamentos'!$C$6:$C$3005,$A37,'Lançamentos'!$A$6:$A$3005,"&gt;="&amp;DATE($B$4,8,1),'Lançamentos'!$A$6:$A$3005,"&lt;"&amp;DATE($B$4,9,1)))</f>
        <v/>
      </c>
      <c r="J37" s="15">
        <f>IF($A37="","",SUMIFS('Lançamentos'!$E$6:$E$3005,'Lançamentos'!$C$6:$C$3005,$A37,'Lançamentos'!$A$6:$A$3005,"&gt;="&amp;DATE($B$4,9,1),'Lançamentos'!$A$6:$A$3005,"&lt;"&amp;DATE($B$4,10,1)))</f>
        <v/>
      </c>
      <c r="K37" s="15">
        <f>IF($A37="","",SUMIFS('Lançamentos'!$E$6:$E$3005,'Lançamentos'!$C$6:$C$3005,$A37,'Lançamentos'!$A$6:$A$3005,"&gt;="&amp;DATE($B$4,10,1),'Lançamentos'!$A$6:$A$3005,"&lt;"&amp;DATE($B$4,11,1)))</f>
        <v/>
      </c>
      <c r="L37" s="15">
        <f>IF($A37="","",SUMIFS('Lançamentos'!$E$6:$E$3005,'Lançamentos'!$C$6:$C$3005,$A37,'Lançamentos'!$A$6:$A$3005,"&gt;="&amp;DATE($B$4,11,1),'Lançamentos'!$A$6:$A$3005,"&lt;"&amp;DATE($B$4,12,1)))</f>
        <v/>
      </c>
      <c r="M37" s="15">
        <f>IF($A37="","",SUMIFS('Lançamentos'!$E$6:$E$3005,'Lançamentos'!$C$6:$C$3005,$A37,'Lançamentos'!$A$6:$A$3005,"&gt;="&amp;DATE($B$4,12,1),'Lançamentos'!$A$6:$A$3005,"&lt;"&amp;DATE($B$4,13,1)))</f>
        <v/>
      </c>
      <c r="N37" s="15">
        <f>IF($A37="","",SUM(B37:M37))</f>
        <v/>
      </c>
    </row>
    <row r="38">
      <c r="A38" s="14">
        <f>IF(Listas!A21="","",Listas!A21)</f>
        <v/>
      </c>
      <c r="B38" s="15">
        <f>IF($A38="","",SUMIFS('Lançamentos'!$E$6:$E$3005,'Lançamentos'!$C$6:$C$3005,$A38,'Lançamentos'!$A$6:$A$3005,"&gt;="&amp;DATE($B$4,1,1),'Lançamentos'!$A$6:$A$3005,"&lt;"&amp;DATE($B$4,2,1)))</f>
        <v/>
      </c>
      <c r="C38" s="15">
        <f>IF($A38="","",SUMIFS('Lançamentos'!$E$6:$E$3005,'Lançamentos'!$C$6:$C$3005,$A38,'Lançamentos'!$A$6:$A$3005,"&gt;="&amp;DATE($B$4,2,1),'Lançamentos'!$A$6:$A$3005,"&lt;"&amp;DATE($B$4,3,1)))</f>
        <v/>
      </c>
      <c r="D38" s="15">
        <f>IF($A38="","",SUMIFS('Lançamentos'!$E$6:$E$3005,'Lançamentos'!$C$6:$C$3005,$A38,'Lançamentos'!$A$6:$A$3005,"&gt;="&amp;DATE($B$4,3,1),'Lançamentos'!$A$6:$A$3005,"&lt;"&amp;DATE($B$4,4,1)))</f>
        <v/>
      </c>
      <c r="E38" s="15">
        <f>IF($A38="","",SUMIFS('Lançamentos'!$E$6:$E$3005,'Lançamentos'!$C$6:$C$3005,$A38,'Lançamentos'!$A$6:$A$3005,"&gt;="&amp;DATE($B$4,4,1),'Lançamentos'!$A$6:$A$3005,"&lt;"&amp;DATE($B$4,5,1)))</f>
        <v/>
      </c>
      <c r="F38" s="15">
        <f>IF($A38="","",SUMIFS('Lançamentos'!$E$6:$E$3005,'Lançamentos'!$C$6:$C$3005,$A38,'Lançamentos'!$A$6:$A$3005,"&gt;="&amp;DATE($B$4,5,1),'Lançamentos'!$A$6:$A$3005,"&lt;"&amp;DATE($B$4,6,1)))</f>
        <v/>
      </c>
      <c r="G38" s="15">
        <f>IF($A38="","",SUMIFS('Lançamentos'!$E$6:$E$3005,'Lançamentos'!$C$6:$C$3005,$A38,'Lançamentos'!$A$6:$A$3005,"&gt;="&amp;DATE($B$4,6,1),'Lançamentos'!$A$6:$A$3005,"&lt;"&amp;DATE($B$4,7,1)))</f>
        <v/>
      </c>
      <c r="H38" s="15">
        <f>IF($A38="","",SUMIFS('Lançamentos'!$E$6:$E$3005,'Lançamentos'!$C$6:$C$3005,$A38,'Lançamentos'!$A$6:$A$3005,"&gt;="&amp;DATE($B$4,7,1),'Lançamentos'!$A$6:$A$3005,"&lt;"&amp;DATE($B$4,8,1)))</f>
        <v/>
      </c>
      <c r="I38" s="15">
        <f>IF($A38="","",SUMIFS('Lançamentos'!$E$6:$E$3005,'Lançamentos'!$C$6:$C$3005,$A38,'Lançamentos'!$A$6:$A$3005,"&gt;="&amp;DATE($B$4,8,1),'Lançamentos'!$A$6:$A$3005,"&lt;"&amp;DATE($B$4,9,1)))</f>
        <v/>
      </c>
      <c r="J38" s="15">
        <f>IF($A38="","",SUMIFS('Lançamentos'!$E$6:$E$3005,'Lançamentos'!$C$6:$C$3005,$A38,'Lançamentos'!$A$6:$A$3005,"&gt;="&amp;DATE($B$4,9,1),'Lançamentos'!$A$6:$A$3005,"&lt;"&amp;DATE($B$4,10,1)))</f>
        <v/>
      </c>
      <c r="K38" s="15">
        <f>IF($A38="","",SUMIFS('Lançamentos'!$E$6:$E$3005,'Lançamentos'!$C$6:$C$3005,$A38,'Lançamentos'!$A$6:$A$3005,"&gt;="&amp;DATE($B$4,10,1),'Lançamentos'!$A$6:$A$3005,"&lt;"&amp;DATE($B$4,11,1)))</f>
        <v/>
      </c>
      <c r="L38" s="15">
        <f>IF($A38="","",SUMIFS('Lançamentos'!$E$6:$E$3005,'Lançamentos'!$C$6:$C$3005,$A38,'Lançamentos'!$A$6:$A$3005,"&gt;="&amp;DATE($B$4,11,1),'Lançamentos'!$A$6:$A$3005,"&lt;"&amp;DATE($B$4,12,1)))</f>
        <v/>
      </c>
      <c r="M38" s="15">
        <f>IF($A38="","",SUMIFS('Lançamentos'!$E$6:$E$3005,'Lançamentos'!$C$6:$C$3005,$A38,'Lançamentos'!$A$6:$A$3005,"&gt;="&amp;DATE($B$4,12,1),'Lançamentos'!$A$6:$A$3005,"&lt;"&amp;DATE($B$4,13,1)))</f>
        <v/>
      </c>
      <c r="N38" s="15">
        <f>IF($A38="","",SUM(B38:M38))</f>
        <v/>
      </c>
    </row>
    <row r="39">
      <c r="A39" s="14">
        <f>IF(Listas!A22="","",Listas!A22)</f>
        <v/>
      </c>
      <c r="B39" s="15">
        <f>IF($A39="","",SUMIFS('Lançamentos'!$E$6:$E$3005,'Lançamentos'!$C$6:$C$3005,$A39,'Lançamentos'!$A$6:$A$3005,"&gt;="&amp;DATE($B$4,1,1),'Lançamentos'!$A$6:$A$3005,"&lt;"&amp;DATE($B$4,2,1)))</f>
        <v/>
      </c>
      <c r="C39" s="15">
        <f>IF($A39="","",SUMIFS('Lançamentos'!$E$6:$E$3005,'Lançamentos'!$C$6:$C$3005,$A39,'Lançamentos'!$A$6:$A$3005,"&gt;="&amp;DATE($B$4,2,1),'Lançamentos'!$A$6:$A$3005,"&lt;"&amp;DATE($B$4,3,1)))</f>
        <v/>
      </c>
      <c r="D39" s="15">
        <f>IF($A39="","",SUMIFS('Lançamentos'!$E$6:$E$3005,'Lançamentos'!$C$6:$C$3005,$A39,'Lançamentos'!$A$6:$A$3005,"&gt;="&amp;DATE($B$4,3,1),'Lançamentos'!$A$6:$A$3005,"&lt;"&amp;DATE($B$4,4,1)))</f>
        <v/>
      </c>
      <c r="E39" s="15">
        <f>IF($A39="","",SUMIFS('Lançamentos'!$E$6:$E$3005,'Lançamentos'!$C$6:$C$3005,$A39,'Lançamentos'!$A$6:$A$3005,"&gt;="&amp;DATE($B$4,4,1),'Lançamentos'!$A$6:$A$3005,"&lt;"&amp;DATE($B$4,5,1)))</f>
        <v/>
      </c>
      <c r="F39" s="15">
        <f>IF($A39="","",SUMIFS('Lançamentos'!$E$6:$E$3005,'Lançamentos'!$C$6:$C$3005,$A39,'Lançamentos'!$A$6:$A$3005,"&gt;="&amp;DATE($B$4,5,1),'Lançamentos'!$A$6:$A$3005,"&lt;"&amp;DATE($B$4,6,1)))</f>
        <v/>
      </c>
      <c r="G39" s="15">
        <f>IF($A39="","",SUMIFS('Lançamentos'!$E$6:$E$3005,'Lançamentos'!$C$6:$C$3005,$A39,'Lançamentos'!$A$6:$A$3005,"&gt;="&amp;DATE($B$4,6,1),'Lançamentos'!$A$6:$A$3005,"&lt;"&amp;DATE($B$4,7,1)))</f>
        <v/>
      </c>
      <c r="H39" s="15">
        <f>IF($A39="","",SUMIFS('Lançamentos'!$E$6:$E$3005,'Lançamentos'!$C$6:$C$3005,$A39,'Lançamentos'!$A$6:$A$3005,"&gt;="&amp;DATE($B$4,7,1),'Lançamentos'!$A$6:$A$3005,"&lt;"&amp;DATE($B$4,8,1)))</f>
        <v/>
      </c>
      <c r="I39" s="15">
        <f>IF($A39="","",SUMIFS('Lançamentos'!$E$6:$E$3005,'Lançamentos'!$C$6:$C$3005,$A39,'Lançamentos'!$A$6:$A$3005,"&gt;="&amp;DATE($B$4,8,1),'Lançamentos'!$A$6:$A$3005,"&lt;"&amp;DATE($B$4,9,1)))</f>
        <v/>
      </c>
      <c r="J39" s="15">
        <f>IF($A39="","",SUMIFS('Lançamentos'!$E$6:$E$3005,'Lançamentos'!$C$6:$C$3005,$A39,'Lançamentos'!$A$6:$A$3005,"&gt;="&amp;DATE($B$4,9,1),'Lançamentos'!$A$6:$A$3005,"&lt;"&amp;DATE($B$4,10,1)))</f>
        <v/>
      </c>
      <c r="K39" s="15">
        <f>IF($A39="","",SUMIFS('Lançamentos'!$E$6:$E$3005,'Lançamentos'!$C$6:$C$3005,$A39,'Lançamentos'!$A$6:$A$3005,"&gt;="&amp;DATE($B$4,10,1),'Lançamentos'!$A$6:$A$3005,"&lt;"&amp;DATE($B$4,11,1)))</f>
        <v/>
      </c>
      <c r="L39" s="15">
        <f>IF($A39="","",SUMIFS('Lançamentos'!$E$6:$E$3005,'Lançamentos'!$C$6:$C$3005,$A39,'Lançamentos'!$A$6:$A$3005,"&gt;="&amp;DATE($B$4,11,1),'Lançamentos'!$A$6:$A$3005,"&lt;"&amp;DATE($B$4,12,1)))</f>
        <v/>
      </c>
      <c r="M39" s="15">
        <f>IF($A39="","",SUMIFS('Lançamentos'!$E$6:$E$3005,'Lançamentos'!$C$6:$C$3005,$A39,'Lançamentos'!$A$6:$A$3005,"&gt;="&amp;DATE($B$4,12,1),'Lançamentos'!$A$6:$A$3005,"&lt;"&amp;DATE($B$4,13,1)))</f>
        <v/>
      </c>
      <c r="N39" s="15">
        <f>IF($A39="","",SUM(B39:M39))</f>
        <v/>
      </c>
    </row>
    <row r="40">
      <c r="A40" s="14">
        <f>IF(Listas!A23="","",Listas!A23)</f>
        <v/>
      </c>
      <c r="B40" s="15">
        <f>IF($A40="","",SUMIFS('Lançamentos'!$E$6:$E$3005,'Lançamentos'!$C$6:$C$3005,$A40,'Lançamentos'!$A$6:$A$3005,"&gt;="&amp;DATE($B$4,1,1),'Lançamentos'!$A$6:$A$3005,"&lt;"&amp;DATE($B$4,2,1)))</f>
        <v/>
      </c>
      <c r="C40" s="15">
        <f>IF($A40="","",SUMIFS('Lançamentos'!$E$6:$E$3005,'Lançamentos'!$C$6:$C$3005,$A40,'Lançamentos'!$A$6:$A$3005,"&gt;="&amp;DATE($B$4,2,1),'Lançamentos'!$A$6:$A$3005,"&lt;"&amp;DATE($B$4,3,1)))</f>
        <v/>
      </c>
      <c r="D40" s="15">
        <f>IF($A40="","",SUMIFS('Lançamentos'!$E$6:$E$3005,'Lançamentos'!$C$6:$C$3005,$A40,'Lançamentos'!$A$6:$A$3005,"&gt;="&amp;DATE($B$4,3,1),'Lançamentos'!$A$6:$A$3005,"&lt;"&amp;DATE($B$4,4,1)))</f>
        <v/>
      </c>
      <c r="E40" s="15">
        <f>IF($A40="","",SUMIFS('Lançamentos'!$E$6:$E$3005,'Lançamentos'!$C$6:$C$3005,$A40,'Lançamentos'!$A$6:$A$3005,"&gt;="&amp;DATE($B$4,4,1),'Lançamentos'!$A$6:$A$3005,"&lt;"&amp;DATE($B$4,5,1)))</f>
        <v/>
      </c>
      <c r="F40" s="15">
        <f>IF($A40="","",SUMIFS('Lançamentos'!$E$6:$E$3005,'Lançamentos'!$C$6:$C$3005,$A40,'Lançamentos'!$A$6:$A$3005,"&gt;="&amp;DATE($B$4,5,1),'Lançamentos'!$A$6:$A$3005,"&lt;"&amp;DATE($B$4,6,1)))</f>
        <v/>
      </c>
      <c r="G40" s="15">
        <f>IF($A40="","",SUMIFS('Lançamentos'!$E$6:$E$3005,'Lançamentos'!$C$6:$C$3005,$A40,'Lançamentos'!$A$6:$A$3005,"&gt;="&amp;DATE($B$4,6,1),'Lançamentos'!$A$6:$A$3005,"&lt;"&amp;DATE($B$4,7,1)))</f>
        <v/>
      </c>
      <c r="H40" s="15">
        <f>IF($A40="","",SUMIFS('Lançamentos'!$E$6:$E$3005,'Lançamentos'!$C$6:$C$3005,$A40,'Lançamentos'!$A$6:$A$3005,"&gt;="&amp;DATE($B$4,7,1),'Lançamentos'!$A$6:$A$3005,"&lt;"&amp;DATE($B$4,8,1)))</f>
        <v/>
      </c>
      <c r="I40" s="15">
        <f>IF($A40="","",SUMIFS('Lançamentos'!$E$6:$E$3005,'Lançamentos'!$C$6:$C$3005,$A40,'Lançamentos'!$A$6:$A$3005,"&gt;="&amp;DATE($B$4,8,1),'Lançamentos'!$A$6:$A$3005,"&lt;"&amp;DATE($B$4,9,1)))</f>
        <v/>
      </c>
      <c r="J40" s="15">
        <f>IF($A40="","",SUMIFS('Lançamentos'!$E$6:$E$3005,'Lançamentos'!$C$6:$C$3005,$A40,'Lançamentos'!$A$6:$A$3005,"&gt;="&amp;DATE($B$4,9,1),'Lançamentos'!$A$6:$A$3005,"&lt;"&amp;DATE($B$4,10,1)))</f>
        <v/>
      </c>
      <c r="K40" s="15">
        <f>IF($A40="","",SUMIFS('Lançamentos'!$E$6:$E$3005,'Lançamentos'!$C$6:$C$3005,$A40,'Lançamentos'!$A$6:$A$3005,"&gt;="&amp;DATE($B$4,10,1),'Lançamentos'!$A$6:$A$3005,"&lt;"&amp;DATE($B$4,11,1)))</f>
        <v/>
      </c>
      <c r="L40" s="15">
        <f>IF($A40="","",SUMIFS('Lançamentos'!$E$6:$E$3005,'Lançamentos'!$C$6:$C$3005,$A40,'Lançamentos'!$A$6:$A$3005,"&gt;="&amp;DATE($B$4,11,1),'Lançamentos'!$A$6:$A$3005,"&lt;"&amp;DATE($B$4,12,1)))</f>
        <v/>
      </c>
      <c r="M40" s="15">
        <f>IF($A40="","",SUMIFS('Lançamentos'!$E$6:$E$3005,'Lançamentos'!$C$6:$C$3005,$A40,'Lançamentos'!$A$6:$A$3005,"&gt;="&amp;DATE($B$4,12,1),'Lançamentos'!$A$6:$A$3005,"&lt;"&amp;DATE($B$4,13,1)))</f>
        <v/>
      </c>
      <c r="N40" s="15">
        <f>IF($A40="","",SUM(B40:M40))</f>
        <v/>
      </c>
    </row>
    <row r="41">
      <c r="A41" s="14">
        <f>IF(Listas!A24="","",Listas!A24)</f>
        <v/>
      </c>
      <c r="B41" s="15">
        <f>IF($A41="","",SUMIFS('Lançamentos'!$E$6:$E$3005,'Lançamentos'!$C$6:$C$3005,$A41,'Lançamentos'!$A$6:$A$3005,"&gt;="&amp;DATE($B$4,1,1),'Lançamentos'!$A$6:$A$3005,"&lt;"&amp;DATE($B$4,2,1)))</f>
        <v/>
      </c>
      <c r="C41" s="15">
        <f>IF($A41="","",SUMIFS('Lançamentos'!$E$6:$E$3005,'Lançamentos'!$C$6:$C$3005,$A41,'Lançamentos'!$A$6:$A$3005,"&gt;="&amp;DATE($B$4,2,1),'Lançamentos'!$A$6:$A$3005,"&lt;"&amp;DATE($B$4,3,1)))</f>
        <v/>
      </c>
      <c r="D41" s="15">
        <f>IF($A41="","",SUMIFS('Lançamentos'!$E$6:$E$3005,'Lançamentos'!$C$6:$C$3005,$A41,'Lançamentos'!$A$6:$A$3005,"&gt;="&amp;DATE($B$4,3,1),'Lançamentos'!$A$6:$A$3005,"&lt;"&amp;DATE($B$4,4,1)))</f>
        <v/>
      </c>
      <c r="E41" s="15">
        <f>IF($A41="","",SUMIFS('Lançamentos'!$E$6:$E$3005,'Lançamentos'!$C$6:$C$3005,$A41,'Lançamentos'!$A$6:$A$3005,"&gt;="&amp;DATE($B$4,4,1),'Lançamentos'!$A$6:$A$3005,"&lt;"&amp;DATE($B$4,5,1)))</f>
        <v/>
      </c>
      <c r="F41" s="15">
        <f>IF($A41="","",SUMIFS('Lançamentos'!$E$6:$E$3005,'Lançamentos'!$C$6:$C$3005,$A41,'Lançamentos'!$A$6:$A$3005,"&gt;="&amp;DATE($B$4,5,1),'Lançamentos'!$A$6:$A$3005,"&lt;"&amp;DATE($B$4,6,1)))</f>
        <v/>
      </c>
      <c r="G41" s="15">
        <f>IF($A41="","",SUMIFS('Lançamentos'!$E$6:$E$3005,'Lançamentos'!$C$6:$C$3005,$A41,'Lançamentos'!$A$6:$A$3005,"&gt;="&amp;DATE($B$4,6,1),'Lançamentos'!$A$6:$A$3005,"&lt;"&amp;DATE($B$4,7,1)))</f>
        <v/>
      </c>
      <c r="H41" s="15">
        <f>IF($A41="","",SUMIFS('Lançamentos'!$E$6:$E$3005,'Lançamentos'!$C$6:$C$3005,$A41,'Lançamentos'!$A$6:$A$3005,"&gt;="&amp;DATE($B$4,7,1),'Lançamentos'!$A$6:$A$3005,"&lt;"&amp;DATE($B$4,8,1)))</f>
        <v/>
      </c>
      <c r="I41" s="15">
        <f>IF($A41="","",SUMIFS('Lançamentos'!$E$6:$E$3005,'Lançamentos'!$C$6:$C$3005,$A41,'Lançamentos'!$A$6:$A$3005,"&gt;="&amp;DATE($B$4,8,1),'Lançamentos'!$A$6:$A$3005,"&lt;"&amp;DATE($B$4,9,1)))</f>
        <v/>
      </c>
      <c r="J41" s="15">
        <f>IF($A41="","",SUMIFS('Lançamentos'!$E$6:$E$3005,'Lançamentos'!$C$6:$C$3005,$A41,'Lançamentos'!$A$6:$A$3005,"&gt;="&amp;DATE($B$4,9,1),'Lançamentos'!$A$6:$A$3005,"&lt;"&amp;DATE($B$4,10,1)))</f>
        <v/>
      </c>
      <c r="K41" s="15">
        <f>IF($A41="","",SUMIFS('Lançamentos'!$E$6:$E$3005,'Lançamentos'!$C$6:$C$3005,$A41,'Lançamentos'!$A$6:$A$3005,"&gt;="&amp;DATE($B$4,10,1),'Lançamentos'!$A$6:$A$3005,"&lt;"&amp;DATE($B$4,11,1)))</f>
        <v/>
      </c>
      <c r="L41" s="15">
        <f>IF($A41="","",SUMIFS('Lançamentos'!$E$6:$E$3005,'Lançamentos'!$C$6:$C$3005,$A41,'Lançamentos'!$A$6:$A$3005,"&gt;="&amp;DATE($B$4,11,1),'Lançamentos'!$A$6:$A$3005,"&lt;"&amp;DATE($B$4,12,1)))</f>
        <v/>
      </c>
      <c r="M41" s="15">
        <f>IF($A41="","",SUMIFS('Lançamentos'!$E$6:$E$3005,'Lançamentos'!$C$6:$C$3005,$A41,'Lançamentos'!$A$6:$A$3005,"&gt;="&amp;DATE($B$4,12,1),'Lançamentos'!$A$6:$A$3005,"&lt;"&amp;DATE($B$4,13,1)))</f>
        <v/>
      </c>
      <c r="N41" s="15">
        <f>IF($A41="","",SUM(B41:M41))</f>
        <v/>
      </c>
    </row>
    <row r="42">
      <c r="A42" s="14">
        <f>IF(Listas!A25="","",Listas!A25)</f>
        <v/>
      </c>
      <c r="B42" s="15">
        <f>IF($A42="","",SUMIFS('Lançamentos'!$E$6:$E$3005,'Lançamentos'!$C$6:$C$3005,$A42,'Lançamentos'!$A$6:$A$3005,"&gt;="&amp;DATE($B$4,1,1),'Lançamentos'!$A$6:$A$3005,"&lt;"&amp;DATE($B$4,2,1)))</f>
        <v/>
      </c>
      <c r="C42" s="15">
        <f>IF($A42="","",SUMIFS('Lançamentos'!$E$6:$E$3005,'Lançamentos'!$C$6:$C$3005,$A42,'Lançamentos'!$A$6:$A$3005,"&gt;="&amp;DATE($B$4,2,1),'Lançamentos'!$A$6:$A$3005,"&lt;"&amp;DATE($B$4,3,1)))</f>
        <v/>
      </c>
      <c r="D42" s="15">
        <f>IF($A42="","",SUMIFS('Lançamentos'!$E$6:$E$3005,'Lançamentos'!$C$6:$C$3005,$A42,'Lançamentos'!$A$6:$A$3005,"&gt;="&amp;DATE($B$4,3,1),'Lançamentos'!$A$6:$A$3005,"&lt;"&amp;DATE($B$4,4,1)))</f>
        <v/>
      </c>
      <c r="E42" s="15">
        <f>IF($A42="","",SUMIFS('Lançamentos'!$E$6:$E$3005,'Lançamentos'!$C$6:$C$3005,$A42,'Lançamentos'!$A$6:$A$3005,"&gt;="&amp;DATE($B$4,4,1),'Lançamentos'!$A$6:$A$3005,"&lt;"&amp;DATE($B$4,5,1)))</f>
        <v/>
      </c>
      <c r="F42" s="15">
        <f>IF($A42="","",SUMIFS('Lançamentos'!$E$6:$E$3005,'Lançamentos'!$C$6:$C$3005,$A42,'Lançamentos'!$A$6:$A$3005,"&gt;="&amp;DATE($B$4,5,1),'Lançamentos'!$A$6:$A$3005,"&lt;"&amp;DATE($B$4,6,1)))</f>
        <v/>
      </c>
      <c r="G42" s="15">
        <f>IF($A42="","",SUMIFS('Lançamentos'!$E$6:$E$3005,'Lançamentos'!$C$6:$C$3005,$A42,'Lançamentos'!$A$6:$A$3005,"&gt;="&amp;DATE($B$4,6,1),'Lançamentos'!$A$6:$A$3005,"&lt;"&amp;DATE($B$4,7,1)))</f>
        <v/>
      </c>
      <c r="H42" s="15">
        <f>IF($A42="","",SUMIFS('Lançamentos'!$E$6:$E$3005,'Lançamentos'!$C$6:$C$3005,$A42,'Lançamentos'!$A$6:$A$3005,"&gt;="&amp;DATE($B$4,7,1),'Lançamentos'!$A$6:$A$3005,"&lt;"&amp;DATE($B$4,8,1)))</f>
        <v/>
      </c>
      <c r="I42" s="15">
        <f>IF($A42="","",SUMIFS('Lançamentos'!$E$6:$E$3005,'Lançamentos'!$C$6:$C$3005,$A42,'Lançamentos'!$A$6:$A$3005,"&gt;="&amp;DATE($B$4,8,1),'Lançamentos'!$A$6:$A$3005,"&lt;"&amp;DATE($B$4,9,1)))</f>
        <v/>
      </c>
      <c r="J42" s="15">
        <f>IF($A42="","",SUMIFS('Lançamentos'!$E$6:$E$3005,'Lançamentos'!$C$6:$C$3005,$A42,'Lançamentos'!$A$6:$A$3005,"&gt;="&amp;DATE($B$4,9,1),'Lançamentos'!$A$6:$A$3005,"&lt;"&amp;DATE($B$4,10,1)))</f>
        <v/>
      </c>
      <c r="K42" s="15">
        <f>IF($A42="","",SUMIFS('Lançamentos'!$E$6:$E$3005,'Lançamentos'!$C$6:$C$3005,$A42,'Lançamentos'!$A$6:$A$3005,"&gt;="&amp;DATE($B$4,10,1),'Lançamentos'!$A$6:$A$3005,"&lt;"&amp;DATE($B$4,11,1)))</f>
        <v/>
      </c>
      <c r="L42" s="15">
        <f>IF($A42="","",SUMIFS('Lançamentos'!$E$6:$E$3005,'Lançamentos'!$C$6:$C$3005,$A42,'Lançamentos'!$A$6:$A$3005,"&gt;="&amp;DATE($B$4,11,1),'Lançamentos'!$A$6:$A$3005,"&lt;"&amp;DATE($B$4,12,1)))</f>
        <v/>
      </c>
      <c r="M42" s="15">
        <f>IF($A42="","",SUMIFS('Lançamentos'!$E$6:$E$3005,'Lançamentos'!$C$6:$C$3005,$A42,'Lançamentos'!$A$6:$A$3005,"&gt;="&amp;DATE($B$4,12,1),'Lançamentos'!$A$6:$A$3005,"&lt;"&amp;DATE($B$4,13,1)))</f>
        <v/>
      </c>
      <c r="N42" s="15">
        <f>IF($A42="","",SUM(B42:M42))</f>
        <v/>
      </c>
    </row>
    <row r="43">
      <c r="A43" s="14">
        <f>IF(Listas!A26="","",Listas!A26)</f>
        <v/>
      </c>
      <c r="B43" s="15">
        <f>IF($A43="","",SUMIFS('Lançamentos'!$E$6:$E$3005,'Lançamentos'!$C$6:$C$3005,$A43,'Lançamentos'!$A$6:$A$3005,"&gt;="&amp;DATE($B$4,1,1),'Lançamentos'!$A$6:$A$3005,"&lt;"&amp;DATE($B$4,2,1)))</f>
        <v/>
      </c>
      <c r="C43" s="15">
        <f>IF($A43="","",SUMIFS('Lançamentos'!$E$6:$E$3005,'Lançamentos'!$C$6:$C$3005,$A43,'Lançamentos'!$A$6:$A$3005,"&gt;="&amp;DATE($B$4,2,1),'Lançamentos'!$A$6:$A$3005,"&lt;"&amp;DATE($B$4,3,1)))</f>
        <v/>
      </c>
      <c r="D43" s="15">
        <f>IF($A43="","",SUMIFS('Lançamentos'!$E$6:$E$3005,'Lançamentos'!$C$6:$C$3005,$A43,'Lançamentos'!$A$6:$A$3005,"&gt;="&amp;DATE($B$4,3,1),'Lançamentos'!$A$6:$A$3005,"&lt;"&amp;DATE($B$4,4,1)))</f>
        <v/>
      </c>
      <c r="E43" s="15">
        <f>IF($A43="","",SUMIFS('Lançamentos'!$E$6:$E$3005,'Lançamentos'!$C$6:$C$3005,$A43,'Lançamentos'!$A$6:$A$3005,"&gt;="&amp;DATE($B$4,4,1),'Lançamentos'!$A$6:$A$3005,"&lt;"&amp;DATE($B$4,5,1)))</f>
        <v/>
      </c>
      <c r="F43" s="15">
        <f>IF($A43="","",SUMIFS('Lançamentos'!$E$6:$E$3005,'Lançamentos'!$C$6:$C$3005,$A43,'Lançamentos'!$A$6:$A$3005,"&gt;="&amp;DATE($B$4,5,1),'Lançamentos'!$A$6:$A$3005,"&lt;"&amp;DATE($B$4,6,1)))</f>
        <v/>
      </c>
      <c r="G43" s="15">
        <f>IF($A43="","",SUMIFS('Lançamentos'!$E$6:$E$3005,'Lançamentos'!$C$6:$C$3005,$A43,'Lançamentos'!$A$6:$A$3005,"&gt;="&amp;DATE($B$4,6,1),'Lançamentos'!$A$6:$A$3005,"&lt;"&amp;DATE($B$4,7,1)))</f>
        <v/>
      </c>
      <c r="H43" s="15">
        <f>IF($A43="","",SUMIFS('Lançamentos'!$E$6:$E$3005,'Lançamentos'!$C$6:$C$3005,$A43,'Lançamentos'!$A$6:$A$3005,"&gt;="&amp;DATE($B$4,7,1),'Lançamentos'!$A$6:$A$3005,"&lt;"&amp;DATE($B$4,8,1)))</f>
        <v/>
      </c>
      <c r="I43" s="15">
        <f>IF($A43="","",SUMIFS('Lançamentos'!$E$6:$E$3005,'Lançamentos'!$C$6:$C$3005,$A43,'Lançamentos'!$A$6:$A$3005,"&gt;="&amp;DATE($B$4,8,1),'Lançamentos'!$A$6:$A$3005,"&lt;"&amp;DATE($B$4,9,1)))</f>
        <v/>
      </c>
      <c r="J43" s="15">
        <f>IF($A43="","",SUMIFS('Lançamentos'!$E$6:$E$3005,'Lançamentos'!$C$6:$C$3005,$A43,'Lançamentos'!$A$6:$A$3005,"&gt;="&amp;DATE($B$4,9,1),'Lançamentos'!$A$6:$A$3005,"&lt;"&amp;DATE($B$4,10,1)))</f>
        <v/>
      </c>
      <c r="K43" s="15">
        <f>IF($A43="","",SUMIFS('Lançamentos'!$E$6:$E$3005,'Lançamentos'!$C$6:$C$3005,$A43,'Lançamentos'!$A$6:$A$3005,"&gt;="&amp;DATE($B$4,10,1),'Lançamentos'!$A$6:$A$3005,"&lt;"&amp;DATE($B$4,11,1)))</f>
        <v/>
      </c>
      <c r="L43" s="15">
        <f>IF($A43="","",SUMIFS('Lançamentos'!$E$6:$E$3005,'Lançamentos'!$C$6:$C$3005,$A43,'Lançamentos'!$A$6:$A$3005,"&gt;="&amp;DATE($B$4,11,1),'Lançamentos'!$A$6:$A$3005,"&lt;"&amp;DATE($B$4,12,1)))</f>
        <v/>
      </c>
      <c r="M43" s="15">
        <f>IF($A43="","",SUMIFS('Lançamentos'!$E$6:$E$3005,'Lançamentos'!$C$6:$C$3005,$A43,'Lançamentos'!$A$6:$A$3005,"&gt;="&amp;DATE($B$4,12,1),'Lançamentos'!$A$6:$A$3005,"&lt;"&amp;DATE($B$4,13,1)))</f>
        <v/>
      </c>
      <c r="N43" s="15">
        <f>IF($A43="","",SUM(B43:M43))</f>
        <v/>
      </c>
    </row>
    <row r="44">
      <c r="A44" s="14">
        <f>IF(Listas!A27="","",Listas!A27)</f>
        <v/>
      </c>
      <c r="B44" s="15">
        <f>IF($A44="","",SUMIFS('Lançamentos'!$E$6:$E$3005,'Lançamentos'!$C$6:$C$3005,$A44,'Lançamentos'!$A$6:$A$3005,"&gt;="&amp;DATE($B$4,1,1),'Lançamentos'!$A$6:$A$3005,"&lt;"&amp;DATE($B$4,2,1)))</f>
        <v/>
      </c>
      <c r="C44" s="15">
        <f>IF($A44="","",SUMIFS('Lançamentos'!$E$6:$E$3005,'Lançamentos'!$C$6:$C$3005,$A44,'Lançamentos'!$A$6:$A$3005,"&gt;="&amp;DATE($B$4,2,1),'Lançamentos'!$A$6:$A$3005,"&lt;"&amp;DATE($B$4,3,1)))</f>
        <v/>
      </c>
      <c r="D44" s="15">
        <f>IF($A44="","",SUMIFS('Lançamentos'!$E$6:$E$3005,'Lançamentos'!$C$6:$C$3005,$A44,'Lançamentos'!$A$6:$A$3005,"&gt;="&amp;DATE($B$4,3,1),'Lançamentos'!$A$6:$A$3005,"&lt;"&amp;DATE($B$4,4,1)))</f>
        <v/>
      </c>
      <c r="E44" s="15">
        <f>IF($A44="","",SUMIFS('Lançamentos'!$E$6:$E$3005,'Lançamentos'!$C$6:$C$3005,$A44,'Lançamentos'!$A$6:$A$3005,"&gt;="&amp;DATE($B$4,4,1),'Lançamentos'!$A$6:$A$3005,"&lt;"&amp;DATE($B$4,5,1)))</f>
        <v/>
      </c>
      <c r="F44" s="15">
        <f>IF($A44="","",SUMIFS('Lançamentos'!$E$6:$E$3005,'Lançamentos'!$C$6:$C$3005,$A44,'Lançamentos'!$A$6:$A$3005,"&gt;="&amp;DATE($B$4,5,1),'Lançamentos'!$A$6:$A$3005,"&lt;"&amp;DATE($B$4,6,1)))</f>
        <v/>
      </c>
      <c r="G44" s="15">
        <f>IF($A44="","",SUMIFS('Lançamentos'!$E$6:$E$3005,'Lançamentos'!$C$6:$C$3005,$A44,'Lançamentos'!$A$6:$A$3005,"&gt;="&amp;DATE($B$4,6,1),'Lançamentos'!$A$6:$A$3005,"&lt;"&amp;DATE($B$4,7,1)))</f>
        <v/>
      </c>
      <c r="H44" s="15">
        <f>IF($A44="","",SUMIFS('Lançamentos'!$E$6:$E$3005,'Lançamentos'!$C$6:$C$3005,$A44,'Lançamentos'!$A$6:$A$3005,"&gt;="&amp;DATE($B$4,7,1),'Lançamentos'!$A$6:$A$3005,"&lt;"&amp;DATE($B$4,8,1)))</f>
        <v/>
      </c>
      <c r="I44" s="15">
        <f>IF($A44="","",SUMIFS('Lançamentos'!$E$6:$E$3005,'Lançamentos'!$C$6:$C$3005,$A44,'Lançamentos'!$A$6:$A$3005,"&gt;="&amp;DATE($B$4,8,1),'Lançamentos'!$A$6:$A$3005,"&lt;"&amp;DATE($B$4,9,1)))</f>
        <v/>
      </c>
      <c r="J44" s="15">
        <f>IF($A44="","",SUMIFS('Lançamentos'!$E$6:$E$3005,'Lançamentos'!$C$6:$C$3005,$A44,'Lançamentos'!$A$6:$A$3005,"&gt;="&amp;DATE($B$4,9,1),'Lançamentos'!$A$6:$A$3005,"&lt;"&amp;DATE($B$4,10,1)))</f>
        <v/>
      </c>
      <c r="K44" s="15">
        <f>IF($A44="","",SUMIFS('Lançamentos'!$E$6:$E$3005,'Lançamentos'!$C$6:$C$3005,$A44,'Lançamentos'!$A$6:$A$3005,"&gt;="&amp;DATE($B$4,10,1),'Lançamentos'!$A$6:$A$3005,"&lt;"&amp;DATE($B$4,11,1)))</f>
        <v/>
      </c>
      <c r="L44" s="15">
        <f>IF($A44="","",SUMIFS('Lançamentos'!$E$6:$E$3005,'Lançamentos'!$C$6:$C$3005,$A44,'Lançamentos'!$A$6:$A$3005,"&gt;="&amp;DATE($B$4,11,1),'Lançamentos'!$A$6:$A$3005,"&lt;"&amp;DATE($B$4,12,1)))</f>
        <v/>
      </c>
      <c r="M44" s="15">
        <f>IF($A44="","",SUMIFS('Lançamentos'!$E$6:$E$3005,'Lançamentos'!$C$6:$C$3005,$A44,'Lançamentos'!$A$6:$A$3005,"&gt;="&amp;DATE($B$4,12,1),'Lançamentos'!$A$6:$A$3005,"&lt;"&amp;DATE($B$4,13,1)))</f>
        <v/>
      </c>
      <c r="N44" s="15">
        <f>IF($A44="","",SUM(B44:M44))</f>
        <v/>
      </c>
    </row>
    <row r="45">
      <c r="A45" s="14">
        <f>IF(Listas!A28="","",Listas!A28)</f>
        <v/>
      </c>
      <c r="B45" s="15">
        <f>IF($A45="","",SUMIFS('Lançamentos'!$E$6:$E$3005,'Lançamentos'!$C$6:$C$3005,$A45,'Lançamentos'!$A$6:$A$3005,"&gt;="&amp;DATE($B$4,1,1),'Lançamentos'!$A$6:$A$3005,"&lt;"&amp;DATE($B$4,2,1)))</f>
        <v/>
      </c>
      <c r="C45" s="15">
        <f>IF($A45="","",SUMIFS('Lançamentos'!$E$6:$E$3005,'Lançamentos'!$C$6:$C$3005,$A45,'Lançamentos'!$A$6:$A$3005,"&gt;="&amp;DATE($B$4,2,1),'Lançamentos'!$A$6:$A$3005,"&lt;"&amp;DATE($B$4,3,1)))</f>
        <v/>
      </c>
      <c r="D45" s="15">
        <f>IF($A45="","",SUMIFS('Lançamentos'!$E$6:$E$3005,'Lançamentos'!$C$6:$C$3005,$A45,'Lançamentos'!$A$6:$A$3005,"&gt;="&amp;DATE($B$4,3,1),'Lançamentos'!$A$6:$A$3005,"&lt;"&amp;DATE($B$4,4,1)))</f>
        <v/>
      </c>
      <c r="E45" s="15">
        <f>IF($A45="","",SUMIFS('Lançamentos'!$E$6:$E$3005,'Lançamentos'!$C$6:$C$3005,$A45,'Lançamentos'!$A$6:$A$3005,"&gt;="&amp;DATE($B$4,4,1),'Lançamentos'!$A$6:$A$3005,"&lt;"&amp;DATE($B$4,5,1)))</f>
        <v/>
      </c>
      <c r="F45" s="15">
        <f>IF($A45="","",SUMIFS('Lançamentos'!$E$6:$E$3005,'Lançamentos'!$C$6:$C$3005,$A45,'Lançamentos'!$A$6:$A$3005,"&gt;="&amp;DATE($B$4,5,1),'Lançamentos'!$A$6:$A$3005,"&lt;"&amp;DATE($B$4,6,1)))</f>
        <v/>
      </c>
      <c r="G45" s="15">
        <f>IF($A45="","",SUMIFS('Lançamentos'!$E$6:$E$3005,'Lançamentos'!$C$6:$C$3005,$A45,'Lançamentos'!$A$6:$A$3005,"&gt;="&amp;DATE($B$4,6,1),'Lançamentos'!$A$6:$A$3005,"&lt;"&amp;DATE($B$4,7,1)))</f>
        <v/>
      </c>
      <c r="H45" s="15">
        <f>IF($A45="","",SUMIFS('Lançamentos'!$E$6:$E$3005,'Lançamentos'!$C$6:$C$3005,$A45,'Lançamentos'!$A$6:$A$3005,"&gt;="&amp;DATE($B$4,7,1),'Lançamentos'!$A$6:$A$3005,"&lt;"&amp;DATE($B$4,8,1)))</f>
        <v/>
      </c>
      <c r="I45" s="15">
        <f>IF($A45="","",SUMIFS('Lançamentos'!$E$6:$E$3005,'Lançamentos'!$C$6:$C$3005,$A45,'Lançamentos'!$A$6:$A$3005,"&gt;="&amp;DATE($B$4,8,1),'Lançamentos'!$A$6:$A$3005,"&lt;"&amp;DATE($B$4,9,1)))</f>
        <v/>
      </c>
      <c r="J45" s="15">
        <f>IF($A45="","",SUMIFS('Lançamentos'!$E$6:$E$3005,'Lançamentos'!$C$6:$C$3005,$A45,'Lançamentos'!$A$6:$A$3005,"&gt;="&amp;DATE($B$4,9,1),'Lançamentos'!$A$6:$A$3005,"&lt;"&amp;DATE($B$4,10,1)))</f>
        <v/>
      </c>
      <c r="K45" s="15">
        <f>IF($A45="","",SUMIFS('Lançamentos'!$E$6:$E$3005,'Lançamentos'!$C$6:$C$3005,$A45,'Lançamentos'!$A$6:$A$3005,"&gt;="&amp;DATE($B$4,10,1),'Lançamentos'!$A$6:$A$3005,"&lt;"&amp;DATE($B$4,11,1)))</f>
        <v/>
      </c>
      <c r="L45" s="15">
        <f>IF($A45="","",SUMIFS('Lançamentos'!$E$6:$E$3005,'Lançamentos'!$C$6:$C$3005,$A45,'Lançamentos'!$A$6:$A$3005,"&gt;="&amp;DATE($B$4,11,1),'Lançamentos'!$A$6:$A$3005,"&lt;"&amp;DATE($B$4,12,1)))</f>
        <v/>
      </c>
      <c r="M45" s="15">
        <f>IF($A45="","",SUMIFS('Lançamentos'!$E$6:$E$3005,'Lançamentos'!$C$6:$C$3005,$A45,'Lançamentos'!$A$6:$A$3005,"&gt;="&amp;DATE($B$4,12,1),'Lançamentos'!$A$6:$A$3005,"&lt;"&amp;DATE($B$4,13,1)))</f>
        <v/>
      </c>
      <c r="N45" s="15">
        <f>IF($A45="","",SUM(B45:M45))</f>
        <v/>
      </c>
    </row>
    <row r="46">
      <c r="A46" s="14">
        <f>IF(Listas!A29="","",Listas!A29)</f>
        <v/>
      </c>
      <c r="B46" s="15">
        <f>IF($A46="","",SUMIFS('Lançamentos'!$E$6:$E$3005,'Lançamentos'!$C$6:$C$3005,$A46,'Lançamentos'!$A$6:$A$3005,"&gt;="&amp;DATE($B$4,1,1),'Lançamentos'!$A$6:$A$3005,"&lt;"&amp;DATE($B$4,2,1)))</f>
        <v/>
      </c>
      <c r="C46" s="15">
        <f>IF($A46="","",SUMIFS('Lançamentos'!$E$6:$E$3005,'Lançamentos'!$C$6:$C$3005,$A46,'Lançamentos'!$A$6:$A$3005,"&gt;="&amp;DATE($B$4,2,1),'Lançamentos'!$A$6:$A$3005,"&lt;"&amp;DATE($B$4,3,1)))</f>
        <v/>
      </c>
      <c r="D46" s="15">
        <f>IF($A46="","",SUMIFS('Lançamentos'!$E$6:$E$3005,'Lançamentos'!$C$6:$C$3005,$A46,'Lançamentos'!$A$6:$A$3005,"&gt;="&amp;DATE($B$4,3,1),'Lançamentos'!$A$6:$A$3005,"&lt;"&amp;DATE($B$4,4,1)))</f>
        <v/>
      </c>
      <c r="E46" s="15">
        <f>IF($A46="","",SUMIFS('Lançamentos'!$E$6:$E$3005,'Lançamentos'!$C$6:$C$3005,$A46,'Lançamentos'!$A$6:$A$3005,"&gt;="&amp;DATE($B$4,4,1),'Lançamentos'!$A$6:$A$3005,"&lt;"&amp;DATE($B$4,5,1)))</f>
        <v/>
      </c>
      <c r="F46" s="15">
        <f>IF($A46="","",SUMIFS('Lançamentos'!$E$6:$E$3005,'Lançamentos'!$C$6:$C$3005,$A46,'Lançamentos'!$A$6:$A$3005,"&gt;="&amp;DATE($B$4,5,1),'Lançamentos'!$A$6:$A$3005,"&lt;"&amp;DATE($B$4,6,1)))</f>
        <v/>
      </c>
      <c r="G46" s="15">
        <f>IF($A46="","",SUMIFS('Lançamentos'!$E$6:$E$3005,'Lançamentos'!$C$6:$C$3005,$A46,'Lançamentos'!$A$6:$A$3005,"&gt;="&amp;DATE($B$4,6,1),'Lançamentos'!$A$6:$A$3005,"&lt;"&amp;DATE($B$4,7,1)))</f>
        <v/>
      </c>
      <c r="H46" s="15">
        <f>IF($A46="","",SUMIFS('Lançamentos'!$E$6:$E$3005,'Lançamentos'!$C$6:$C$3005,$A46,'Lançamentos'!$A$6:$A$3005,"&gt;="&amp;DATE($B$4,7,1),'Lançamentos'!$A$6:$A$3005,"&lt;"&amp;DATE($B$4,8,1)))</f>
        <v/>
      </c>
      <c r="I46" s="15">
        <f>IF($A46="","",SUMIFS('Lançamentos'!$E$6:$E$3005,'Lançamentos'!$C$6:$C$3005,$A46,'Lançamentos'!$A$6:$A$3005,"&gt;="&amp;DATE($B$4,8,1),'Lançamentos'!$A$6:$A$3005,"&lt;"&amp;DATE($B$4,9,1)))</f>
        <v/>
      </c>
      <c r="J46" s="15">
        <f>IF($A46="","",SUMIFS('Lançamentos'!$E$6:$E$3005,'Lançamentos'!$C$6:$C$3005,$A46,'Lançamentos'!$A$6:$A$3005,"&gt;="&amp;DATE($B$4,9,1),'Lançamentos'!$A$6:$A$3005,"&lt;"&amp;DATE($B$4,10,1)))</f>
        <v/>
      </c>
      <c r="K46" s="15">
        <f>IF($A46="","",SUMIFS('Lançamentos'!$E$6:$E$3005,'Lançamentos'!$C$6:$C$3005,$A46,'Lançamentos'!$A$6:$A$3005,"&gt;="&amp;DATE($B$4,10,1),'Lançamentos'!$A$6:$A$3005,"&lt;"&amp;DATE($B$4,11,1)))</f>
        <v/>
      </c>
      <c r="L46" s="15">
        <f>IF($A46="","",SUMIFS('Lançamentos'!$E$6:$E$3005,'Lançamentos'!$C$6:$C$3005,$A46,'Lançamentos'!$A$6:$A$3005,"&gt;="&amp;DATE($B$4,11,1),'Lançamentos'!$A$6:$A$3005,"&lt;"&amp;DATE($B$4,12,1)))</f>
        <v/>
      </c>
      <c r="M46" s="15">
        <f>IF($A46="","",SUMIFS('Lançamentos'!$E$6:$E$3005,'Lançamentos'!$C$6:$C$3005,$A46,'Lançamentos'!$A$6:$A$3005,"&gt;="&amp;DATE($B$4,12,1),'Lançamentos'!$A$6:$A$3005,"&lt;"&amp;DATE($B$4,13,1)))</f>
        <v/>
      </c>
      <c r="N46" s="15">
        <f>IF($A46="","",SUM(B46:M46))</f>
        <v/>
      </c>
    </row>
    <row r="47">
      <c r="A47" s="14">
        <f>IF(Listas!A30="","",Listas!A30)</f>
        <v/>
      </c>
      <c r="B47" s="15">
        <f>IF($A47="","",SUMIFS('Lançamentos'!$E$6:$E$3005,'Lançamentos'!$C$6:$C$3005,$A47,'Lançamentos'!$A$6:$A$3005,"&gt;="&amp;DATE($B$4,1,1),'Lançamentos'!$A$6:$A$3005,"&lt;"&amp;DATE($B$4,2,1)))</f>
        <v/>
      </c>
      <c r="C47" s="15">
        <f>IF($A47="","",SUMIFS('Lançamentos'!$E$6:$E$3005,'Lançamentos'!$C$6:$C$3005,$A47,'Lançamentos'!$A$6:$A$3005,"&gt;="&amp;DATE($B$4,2,1),'Lançamentos'!$A$6:$A$3005,"&lt;"&amp;DATE($B$4,3,1)))</f>
        <v/>
      </c>
      <c r="D47" s="15">
        <f>IF($A47="","",SUMIFS('Lançamentos'!$E$6:$E$3005,'Lançamentos'!$C$6:$C$3005,$A47,'Lançamentos'!$A$6:$A$3005,"&gt;="&amp;DATE($B$4,3,1),'Lançamentos'!$A$6:$A$3005,"&lt;"&amp;DATE($B$4,4,1)))</f>
        <v/>
      </c>
      <c r="E47" s="15">
        <f>IF($A47="","",SUMIFS('Lançamentos'!$E$6:$E$3005,'Lançamentos'!$C$6:$C$3005,$A47,'Lançamentos'!$A$6:$A$3005,"&gt;="&amp;DATE($B$4,4,1),'Lançamentos'!$A$6:$A$3005,"&lt;"&amp;DATE($B$4,5,1)))</f>
        <v/>
      </c>
      <c r="F47" s="15">
        <f>IF($A47="","",SUMIFS('Lançamentos'!$E$6:$E$3005,'Lançamentos'!$C$6:$C$3005,$A47,'Lançamentos'!$A$6:$A$3005,"&gt;="&amp;DATE($B$4,5,1),'Lançamentos'!$A$6:$A$3005,"&lt;"&amp;DATE($B$4,6,1)))</f>
        <v/>
      </c>
      <c r="G47" s="15">
        <f>IF($A47="","",SUMIFS('Lançamentos'!$E$6:$E$3005,'Lançamentos'!$C$6:$C$3005,$A47,'Lançamentos'!$A$6:$A$3005,"&gt;="&amp;DATE($B$4,6,1),'Lançamentos'!$A$6:$A$3005,"&lt;"&amp;DATE($B$4,7,1)))</f>
        <v/>
      </c>
      <c r="H47" s="15">
        <f>IF($A47="","",SUMIFS('Lançamentos'!$E$6:$E$3005,'Lançamentos'!$C$6:$C$3005,$A47,'Lançamentos'!$A$6:$A$3005,"&gt;="&amp;DATE($B$4,7,1),'Lançamentos'!$A$6:$A$3005,"&lt;"&amp;DATE($B$4,8,1)))</f>
        <v/>
      </c>
      <c r="I47" s="15">
        <f>IF($A47="","",SUMIFS('Lançamentos'!$E$6:$E$3005,'Lançamentos'!$C$6:$C$3005,$A47,'Lançamentos'!$A$6:$A$3005,"&gt;="&amp;DATE($B$4,8,1),'Lançamentos'!$A$6:$A$3005,"&lt;"&amp;DATE($B$4,9,1)))</f>
        <v/>
      </c>
      <c r="J47" s="15">
        <f>IF($A47="","",SUMIFS('Lançamentos'!$E$6:$E$3005,'Lançamentos'!$C$6:$C$3005,$A47,'Lançamentos'!$A$6:$A$3005,"&gt;="&amp;DATE($B$4,9,1),'Lançamentos'!$A$6:$A$3005,"&lt;"&amp;DATE($B$4,10,1)))</f>
        <v/>
      </c>
      <c r="K47" s="15">
        <f>IF($A47="","",SUMIFS('Lançamentos'!$E$6:$E$3005,'Lançamentos'!$C$6:$C$3005,$A47,'Lançamentos'!$A$6:$A$3005,"&gt;="&amp;DATE($B$4,10,1),'Lançamentos'!$A$6:$A$3005,"&lt;"&amp;DATE($B$4,11,1)))</f>
        <v/>
      </c>
      <c r="L47" s="15">
        <f>IF($A47="","",SUMIFS('Lançamentos'!$E$6:$E$3005,'Lançamentos'!$C$6:$C$3005,$A47,'Lançamentos'!$A$6:$A$3005,"&gt;="&amp;DATE($B$4,11,1),'Lançamentos'!$A$6:$A$3005,"&lt;"&amp;DATE($B$4,12,1)))</f>
        <v/>
      </c>
      <c r="M47" s="15">
        <f>IF($A47="","",SUMIFS('Lançamentos'!$E$6:$E$3005,'Lançamentos'!$C$6:$C$3005,$A47,'Lançamentos'!$A$6:$A$3005,"&gt;="&amp;DATE($B$4,12,1),'Lançamentos'!$A$6:$A$3005,"&lt;"&amp;DATE($B$4,13,1)))</f>
        <v/>
      </c>
      <c r="N47" s="15">
        <f>IF($A47="","",SUM(B47:M47))</f>
        <v/>
      </c>
    </row>
    <row r="48">
      <c r="A48" s="14">
        <f>IF(Listas!A31="","",Listas!A31)</f>
        <v/>
      </c>
      <c r="B48" s="15">
        <f>IF($A48="","",SUMIFS('Lançamentos'!$E$6:$E$3005,'Lançamentos'!$C$6:$C$3005,$A48,'Lançamentos'!$A$6:$A$3005,"&gt;="&amp;DATE($B$4,1,1),'Lançamentos'!$A$6:$A$3005,"&lt;"&amp;DATE($B$4,2,1)))</f>
        <v/>
      </c>
      <c r="C48" s="15">
        <f>IF($A48="","",SUMIFS('Lançamentos'!$E$6:$E$3005,'Lançamentos'!$C$6:$C$3005,$A48,'Lançamentos'!$A$6:$A$3005,"&gt;="&amp;DATE($B$4,2,1),'Lançamentos'!$A$6:$A$3005,"&lt;"&amp;DATE($B$4,3,1)))</f>
        <v/>
      </c>
      <c r="D48" s="15">
        <f>IF($A48="","",SUMIFS('Lançamentos'!$E$6:$E$3005,'Lançamentos'!$C$6:$C$3005,$A48,'Lançamentos'!$A$6:$A$3005,"&gt;="&amp;DATE($B$4,3,1),'Lançamentos'!$A$6:$A$3005,"&lt;"&amp;DATE($B$4,4,1)))</f>
        <v/>
      </c>
      <c r="E48" s="15">
        <f>IF($A48="","",SUMIFS('Lançamentos'!$E$6:$E$3005,'Lançamentos'!$C$6:$C$3005,$A48,'Lançamentos'!$A$6:$A$3005,"&gt;="&amp;DATE($B$4,4,1),'Lançamentos'!$A$6:$A$3005,"&lt;"&amp;DATE($B$4,5,1)))</f>
        <v/>
      </c>
      <c r="F48" s="15">
        <f>IF($A48="","",SUMIFS('Lançamentos'!$E$6:$E$3005,'Lançamentos'!$C$6:$C$3005,$A48,'Lançamentos'!$A$6:$A$3005,"&gt;="&amp;DATE($B$4,5,1),'Lançamentos'!$A$6:$A$3005,"&lt;"&amp;DATE($B$4,6,1)))</f>
        <v/>
      </c>
      <c r="G48" s="15">
        <f>IF($A48="","",SUMIFS('Lançamentos'!$E$6:$E$3005,'Lançamentos'!$C$6:$C$3005,$A48,'Lançamentos'!$A$6:$A$3005,"&gt;="&amp;DATE($B$4,6,1),'Lançamentos'!$A$6:$A$3005,"&lt;"&amp;DATE($B$4,7,1)))</f>
        <v/>
      </c>
      <c r="H48" s="15">
        <f>IF($A48="","",SUMIFS('Lançamentos'!$E$6:$E$3005,'Lançamentos'!$C$6:$C$3005,$A48,'Lançamentos'!$A$6:$A$3005,"&gt;="&amp;DATE($B$4,7,1),'Lançamentos'!$A$6:$A$3005,"&lt;"&amp;DATE($B$4,8,1)))</f>
        <v/>
      </c>
      <c r="I48" s="15">
        <f>IF($A48="","",SUMIFS('Lançamentos'!$E$6:$E$3005,'Lançamentos'!$C$6:$C$3005,$A48,'Lançamentos'!$A$6:$A$3005,"&gt;="&amp;DATE($B$4,8,1),'Lançamentos'!$A$6:$A$3005,"&lt;"&amp;DATE($B$4,9,1)))</f>
        <v/>
      </c>
      <c r="J48" s="15">
        <f>IF($A48="","",SUMIFS('Lançamentos'!$E$6:$E$3005,'Lançamentos'!$C$6:$C$3005,$A48,'Lançamentos'!$A$6:$A$3005,"&gt;="&amp;DATE($B$4,9,1),'Lançamentos'!$A$6:$A$3005,"&lt;"&amp;DATE($B$4,10,1)))</f>
        <v/>
      </c>
      <c r="K48" s="15">
        <f>IF($A48="","",SUMIFS('Lançamentos'!$E$6:$E$3005,'Lançamentos'!$C$6:$C$3005,$A48,'Lançamentos'!$A$6:$A$3005,"&gt;="&amp;DATE($B$4,10,1),'Lançamentos'!$A$6:$A$3005,"&lt;"&amp;DATE($B$4,11,1)))</f>
        <v/>
      </c>
      <c r="L48" s="15">
        <f>IF($A48="","",SUMIFS('Lançamentos'!$E$6:$E$3005,'Lançamentos'!$C$6:$C$3005,$A48,'Lançamentos'!$A$6:$A$3005,"&gt;="&amp;DATE($B$4,11,1),'Lançamentos'!$A$6:$A$3005,"&lt;"&amp;DATE($B$4,12,1)))</f>
        <v/>
      </c>
      <c r="M48" s="15">
        <f>IF($A48="","",SUMIFS('Lançamentos'!$E$6:$E$3005,'Lançamentos'!$C$6:$C$3005,$A48,'Lançamentos'!$A$6:$A$3005,"&gt;="&amp;DATE($B$4,12,1),'Lançamentos'!$A$6:$A$3005,"&lt;"&amp;DATE($B$4,13,1)))</f>
        <v/>
      </c>
      <c r="N48" s="15">
        <f>IF($A48="","",SUM(B48:M48))</f>
        <v/>
      </c>
    </row>
    <row r="49">
      <c r="A49" s="14">
        <f>IF(Listas!A32="","",Listas!A32)</f>
        <v/>
      </c>
      <c r="B49" s="15">
        <f>IF($A49="","",SUMIFS('Lançamentos'!$E$6:$E$3005,'Lançamentos'!$C$6:$C$3005,$A49,'Lançamentos'!$A$6:$A$3005,"&gt;="&amp;DATE($B$4,1,1),'Lançamentos'!$A$6:$A$3005,"&lt;"&amp;DATE($B$4,2,1)))</f>
        <v/>
      </c>
      <c r="C49" s="15">
        <f>IF($A49="","",SUMIFS('Lançamentos'!$E$6:$E$3005,'Lançamentos'!$C$6:$C$3005,$A49,'Lançamentos'!$A$6:$A$3005,"&gt;="&amp;DATE($B$4,2,1),'Lançamentos'!$A$6:$A$3005,"&lt;"&amp;DATE($B$4,3,1)))</f>
        <v/>
      </c>
      <c r="D49" s="15">
        <f>IF($A49="","",SUMIFS('Lançamentos'!$E$6:$E$3005,'Lançamentos'!$C$6:$C$3005,$A49,'Lançamentos'!$A$6:$A$3005,"&gt;="&amp;DATE($B$4,3,1),'Lançamentos'!$A$6:$A$3005,"&lt;"&amp;DATE($B$4,4,1)))</f>
        <v/>
      </c>
      <c r="E49" s="15">
        <f>IF($A49="","",SUMIFS('Lançamentos'!$E$6:$E$3005,'Lançamentos'!$C$6:$C$3005,$A49,'Lançamentos'!$A$6:$A$3005,"&gt;="&amp;DATE($B$4,4,1),'Lançamentos'!$A$6:$A$3005,"&lt;"&amp;DATE($B$4,5,1)))</f>
        <v/>
      </c>
      <c r="F49" s="15">
        <f>IF($A49="","",SUMIFS('Lançamentos'!$E$6:$E$3005,'Lançamentos'!$C$6:$C$3005,$A49,'Lançamentos'!$A$6:$A$3005,"&gt;="&amp;DATE($B$4,5,1),'Lançamentos'!$A$6:$A$3005,"&lt;"&amp;DATE($B$4,6,1)))</f>
        <v/>
      </c>
      <c r="G49" s="15">
        <f>IF($A49="","",SUMIFS('Lançamentos'!$E$6:$E$3005,'Lançamentos'!$C$6:$C$3005,$A49,'Lançamentos'!$A$6:$A$3005,"&gt;="&amp;DATE($B$4,6,1),'Lançamentos'!$A$6:$A$3005,"&lt;"&amp;DATE($B$4,7,1)))</f>
        <v/>
      </c>
      <c r="H49" s="15">
        <f>IF($A49="","",SUMIFS('Lançamentos'!$E$6:$E$3005,'Lançamentos'!$C$6:$C$3005,$A49,'Lançamentos'!$A$6:$A$3005,"&gt;="&amp;DATE($B$4,7,1),'Lançamentos'!$A$6:$A$3005,"&lt;"&amp;DATE($B$4,8,1)))</f>
        <v/>
      </c>
      <c r="I49" s="15">
        <f>IF($A49="","",SUMIFS('Lançamentos'!$E$6:$E$3005,'Lançamentos'!$C$6:$C$3005,$A49,'Lançamentos'!$A$6:$A$3005,"&gt;="&amp;DATE($B$4,8,1),'Lançamentos'!$A$6:$A$3005,"&lt;"&amp;DATE($B$4,9,1)))</f>
        <v/>
      </c>
      <c r="J49" s="15">
        <f>IF($A49="","",SUMIFS('Lançamentos'!$E$6:$E$3005,'Lançamentos'!$C$6:$C$3005,$A49,'Lançamentos'!$A$6:$A$3005,"&gt;="&amp;DATE($B$4,9,1),'Lançamentos'!$A$6:$A$3005,"&lt;"&amp;DATE($B$4,10,1)))</f>
        <v/>
      </c>
      <c r="K49" s="15">
        <f>IF($A49="","",SUMIFS('Lançamentos'!$E$6:$E$3005,'Lançamentos'!$C$6:$C$3005,$A49,'Lançamentos'!$A$6:$A$3005,"&gt;="&amp;DATE($B$4,10,1),'Lançamentos'!$A$6:$A$3005,"&lt;"&amp;DATE($B$4,11,1)))</f>
        <v/>
      </c>
      <c r="L49" s="15">
        <f>IF($A49="","",SUMIFS('Lançamentos'!$E$6:$E$3005,'Lançamentos'!$C$6:$C$3005,$A49,'Lançamentos'!$A$6:$A$3005,"&gt;="&amp;DATE($B$4,11,1),'Lançamentos'!$A$6:$A$3005,"&lt;"&amp;DATE($B$4,12,1)))</f>
        <v/>
      </c>
      <c r="M49" s="15">
        <f>IF($A49="","",SUMIFS('Lançamentos'!$E$6:$E$3005,'Lançamentos'!$C$6:$C$3005,$A49,'Lançamentos'!$A$6:$A$3005,"&gt;="&amp;DATE($B$4,12,1),'Lançamentos'!$A$6:$A$3005,"&lt;"&amp;DATE($B$4,13,1)))</f>
        <v/>
      </c>
      <c r="N49" s="15">
        <f>IF($A49="","",SUM(B49:M49))</f>
        <v/>
      </c>
    </row>
    <row r="50">
      <c r="A50" s="14">
        <f>IF(Listas!A33="","",Listas!A33)</f>
        <v/>
      </c>
      <c r="B50" s="15">
        <f>IF($A50="","",SUMIFS('Lançamentos'!$E$6:$E$3005,'Lançamentos'!$C$6:$C$3005,$A50,'Lançamentos'!$A$6:$A$3005,"&gt;="&amp;DATE($B$4,1,1),'Lançamentos'!$A$6:$A$3005,"&lt;"&amp;DATE($B$4,2,1)))</f>
        <v/>
      </c>
      <c r="C50" s="15">
        <f>IF($A50="","",SUMIFS('Lançamentos'!$E$6:$E$3005,'Lançamentos'!$C$6:$C$3005,$A50,'Lançamentos'!$A$6:$A$3005,"&gt;="&amp;DATE($B$4,2,1),'Lançamentos'!$A$6:$A$3005,"&lt;"&amp;DATE($B$4,3,1)))</f>
        <v/>
      </c>
      <c r="D50" s="15">
        <f>IF($A50="","",SUMIFS('Lançamentos'!$E$6:$E$3005,'Lançamentos'!$C$6:$C$3005,$A50,'Lançamentos'!$A$6:$A$3005,"&gt;="&amp;DATE($B$4,3,1),'Lançamentos'!$A$6:$A$3005,"&lt;"&amp;DATE($B$4,4,1)))</f>
        <v/>
      </c>
      <c r="E50" s="15">
        <f>IF($A50="","",SUMIFS('Lançamentos'!$E$6:$E$3005,'Lançamentos'!$C$6:$C$3005,$A50,'Lançamentos'!$A$6:$A$3005,"&gt;="&amp;DATE($B$4,4,1),'Lançamentos'!$A$6:$A$3005,"&lt;"&amp;DATE($B$4,5,1)))</f>
        <v/>
      </c>
      <c r="F50" s="15">
        <f>IF($A50="","",SUMIFS('Lançamentos'!$E$6:$E$3005,'Lançamentos'!$C$6:$C$3005,$A50,'Lançamentos'!$A$6:$A$3005,"&gt;="&amp;DATE($B$4,5,1),'Lançamentos'!$A$6:$A$3005,"&lt;"&amp;DATE($B$4,6,1)))</f>
        <v/>
      </c>
      <c r="G50" s="15">
        <f>IF($A50="","",SUMIFS('Lançamentos'!$E$6:$E$3005,'Lançamentos'!$C$6:$C$3005,$A50,'Lançamentos'!$A$6:$A$3005,"&gt;="&amp;DATE($B$4,6,1),'Lançamentos'!$A$6:$A$3005,"&lt;"&amp;DATE($B$4,7,1)))</f>
        <v/>
      </c>
      <c r="H50" s="15">
        <f>IF($A50="","",SUMIFS('Lançamentos'!$E$6:$E$3005,'Lançamentos'!$C$6:$C$3005,$A50,'Lançamentos'!$A$6:$A$3005,"&gt;="&amp;DATE($B$4,7,1),'Lançamentos'!$A$6:$A$3005,"&lt;"&amp;DATE($B$4,8,1)))</f>
        <v/>
      </c>
      <c r="I50" s="15">
        <f>IF($A50="","",SUMIFS('Lançamentos'!$E$6:$E$3005,'Lançamentos'!$C$6:$C$3005,$A50,'Lançamentos'!$A$6:$A$3005,"&gt;="&amp;DATE($B$4,8,1),'Lançamentos'!$A$6:$A$3005,"&lt;"&amp;DATE($B$4,9,1)))</f>
        <v/>
      </c>
      <c r="J50" s="15">
        <f>IF($A50="","",SUMIFS('Lançamentos'!$E$6:$E$3005,'Lançamentos'!$C$6:$C$3005,$A50,'Lançamentos'!$A$6:$A$3005,"&gt;="&amp;DATE($B$4,9,1),'Lançamentos'!$A$6:$A$3005,"&lt;"&amp;DATE($B$4,10,1)))</f>
        <v/>
      </c>
      <c r="K50" s="15">
        <f>IF($A50="","",SUMIFS('Lançamentos'!$E$6:$E$3005,'Lançamentos'!$C$6:$C$3005,$A50,'Lançamentos'!$A$6:$A$3005,"&gt;="&amp;DATE($B$4,10,1),'Lançamentos'!$A$6:$A$3005,"&lt;"&amp;DATE($B$4,11,1)))</f>
        <v/>
      </c>
      <c r="L50" s="15">
        <f>IF($A50="","",SUMIFS('Lançamentos'!$E$6:$E$3005,'Lançamentos'!$C$6:$C$3005,$A50,'Lançamentos'!$A$6:$A$3005,"&gt;="&amp;DATE($B$4,11,1),'Lançamentos'!$A$6:$A$3005,"&lt;"&amp;DATE($B$4,12,1)))</f>
        <v/>
      </c>
      <c r="M50" s="15">
        <f>IF($A50="","",SUMIFS('Lançamentos'!$E$6:$E$3005,'Lançamentos'!$C$6:$C$3005,$A50,'Lançamentos'!$A$6:$A$3005,"&gt;="&amp;DATE($B$4,12,1),'Lançamentos'!$A$6:$A$3005,"&lt;"&amp;DATE($B$4,13,1)))</f>
        <v/>
      </c>
      <c r="N50" s="15">
        <f>IF($A50="","",SUM(B50:M50))</f>
        <v/>
      </c>
    </row>
    <row r="51">
      <c r="A51" s="14">
        <f>IF(Listas!A34="","",Listas!A34)</f>
        <v/>
      </c>
      <c r="B51" s="15">
        <f>IF($A51="","",SUMIFS('Lançamentos'!$E$6:$E$3005,'Lançamentos'!$C$6:$C$3005,$A51,'Lançamentos'!$A$6:$A$3005,"&gt;="&amp;DATE($B$4,1,1),'Lançamentos'!$A$6:$A$3005,"&lt;"&amp;DATE($B$4,2,1)))</f>
        <v/>
      </c>
      <c r="C51" s="15">
        <f>IF($A51="","",SUMIFS('Lançamentos'!$E$6:$E$3005,'Lançamentos'!$C$6:$C$3005,$A51,'Lançamentos'!$A$6:$A$3005,"&gt;="&amp;DATE($B$4,2,1),'Lançamentos'!$A$6:$A$3005,"&lt;"&amp;DATE($B$4,3,1)))</f>
        <v/>
      </c>
      <c r="D51" s="15">
        <f>IF($A51="","",SUMIFS('Lançamentos'!$E$6:$E$3005,'Lançamentos'!$C$6:$C$3005,$A51,'Lançamentos'!$A$6:$A$3005,"&gt;="&amp;DATE($B$4,3,1),'Lançamentos'!$A$6:$A$3005,"&lt;"&amp;DATE($B$4,4,1)))</f>
        <v/>
      </c>
      <c r="E51" s="15">
        <f>IF($A51="","",SUMIFS('Lançamentos'!$E$6:$E$3005,'Lançamentos'!$C$6:$C$3005,$A51,'Lançamentos'!$A$6:$A$3005,"&gt;="&amp;DATE($B$4,4,1),'Lançamentos'!$A$6:$A$3005,"&lt;"&amp;DATE($B$4,5,1)))</f>
        <v/>
      </c>
      <c r="F51" s="15">
        <f>IF($A51="","",SUMIFS('Lançamentos'!$E$6:$E$3005,'Lançamentos'!$C$6:$C$3005,$A51,'Lançamentos'!$A$6:$A$3005,"&gt;="&amp;DATE($B$4,5,1),'Lançamentos'!$A$6:$A$3005,"&lt;"&amp;DATE($B$4,6,1)))</f>
        <v/>
      </c>
      <c r="G51" s="15">
        <f>IF($A51="","",SUMIFS('Lançamentos'!$E$6:$E$3005,'Lançamentos'!$C$6:$C$3005,$A51,'Lançamentos'!$A$6:$A$3005,"&gt;="&amp;DATE($B$4,6,1),'Lançamentos'!$A$6:$A$3005,"&lt;"&amp;DATE($B$4,7,1)))</f>
        <v/>
      </c>
      <c r="H51" s="15">
        <f>IF($A51="","",SUMIFS('Lançamentos'!$E$6:$E$3005,'Lançamentos'!$C$6:$C$3005,$A51,'Lançamentos'!$A$6:$A$3005,"&gt;="&amp;DATE($B$4,7,1),'Lançamentos'!$A$6:$A$3005,"&lt;"&amp;DATE($B$4,8,1)))</f>
        <v/>
      </c>
      <c r="I51" s="15">
        <f>IF($A51="","",SUMIFS('Lançamentos'!$E$6:$E$3005,'Lançamentos'!$C$6:$C$3005,$A51,'Lançamentos'!$A$6:$A$3005,"&gt;="&amp;DATE($B$4,8,1),'Lançamentos'!$A$6:$A$3005,"&lt;"&amp;DATE($B$4,9,1)))</f>
        <v/>
      </c>
      <c r="J51" s="15">
        <f>IF($A51="","",SUMIFS('Lançamentos'!$E$6:$E$3005,'Lançamentos'!$C$6:$C$3005,$A51,'Lançamentos'!$A$6:$A$3005,"&gt;="&amp;DATE($B$4,9,1),'Lançamentos'!$A$6:$A$3005,"&lt;"&amp;DATE($B$4,10,1)))</f>
        <v/>
      </c>
      <c r="K51" s="15">
        <f>IF($A51="","",SUMIFS('Lançamentos'!$E$6:$E$3005,'Lançamentos'!$C$6:$C$3005,$A51,'Lançamentos'!$A$6:$A$3005,"&gt;="&amp;DATE($B$4,10,1),'Lançamentos'!$A$6:$A$3005,"&lt;"&amp;DATE($B$4,11,1)))</f>
        <v/>
      </c>
      <c r="L51" s="15">
        <f>IF($A51="","",SUMIFS('Lançamentos'!$E$6:$E$3005,'Lançamentos'!$C$6:$C$3005,$A51,'Lançamentos'!$A$6:$A$3005,"&gt;="&amp;DATE($B$4,11,1),'Lançamentos'!$A$6:$A$3005,"&lt;"&amp;DATE($B$4,12,1)))</f>
        <v/>
      </c>
      <c r="M51" s="15">
        <f>IF($A51="","",SUMIFS('Lançamentos'!$E$6:$E$3005,'Lançamentos'!$C$6:$C$3005,$A51,'Lançamentos'!$A$6:$A$3005,"&gt;="&amp;DATE($B$4,12,1),'Lançamentos'!$A$6:$A$3005,"&lt;"&amp;DATE($B$4,13,1)))</f>
        <v/>
      </c>
      <c r="N51" s="15">
        <f>IF($A51="","",SUM(B51:M51))</f>
        <v/>
      </c>
    </row>
    <row r="52">
      <c r="A52" s="14">
        <f>IF(Listas!A35="","",Listas!A35)</f>
        <v/>
      </c>
      <c r="B52" s="15">
        <f>IF($A52="","",SUMIFS('Lançamentos'!$E$6:$E$3005,'Lançamentos'!$C$6:$C$3005,$A52,'Lançamentos'!$A$6:$A$3005,"&gt;="&amp;DATE($B$4,1,1),'Lançamentos'!$A$6:$A$3005,"&lt;"&amp;DATE($B$4,2,1)))</f>
        <v/>
      </c>
      <c r="C52" s="15">
        <f>IF($A52="","",SUMIFS('Lançamentos'!$E$6:$E$3005,'Lançamentos'!$C$6:$C$3005,$A52,'Lançamentos'!$A$6:$A$3005,"&gt;="&amp;DATE($B$4,2,1),'Lançamentos'!$A$6:$A$3005,"&lt;"&amp;DATE($B$4,3,1)))</f>
        <v/>
      </c>
      <c r="D52" s="15">
        <f>IF($A52="","",SUMIFS('Lançamentos'!$E$6:$E$3005,'Lançamentos'!$C$6:$C$3005,$A52,'Lançamentos'!$A$6:$A$3005,"&gt;="&amp;DATE($B$4,3,1),'Lançamentos'!$A$6:$A$3005,"&lt;"&amp;DATE($B$4,4,1)))</f>
        <v/>
      </c>
      <c r="E52" s="15">
        <f>IF($A52="","",SUMIFS('Lançamentos'!$E$6:$E$3005,'Lançamentos'!$C$6:$C$3005,$A52,'Lançamentos'!$A$6:$A$3005,"&gt;="&amp;DATE($B$4,4,1),'Lançamentos'!$A$6:$A$3005,"&lt;"&amp;DATE($B$4,5,1)))</f>
        <v/>
      </c>
      <c r="F52" s="15">
        <f>IF($A52="","",SUMIFS('Lançamentos'!$E$6:$E$3005,'Lançamentos'!$C$6:$C$3005,$A52,'Lançamentos'!$A$6:$A$3005,"&gt;="&amp;DATE($B$4,5,1),'Lançamentos'!$A$6:$A$3005,"&lt;"&amp;DATE($B$4,6,1)))</f>
        <v/>
      </c>
      <c r="G52" s="15">
        <f>IF($A52="","",SUMIFS('Lançamentos'!$E$6:$E$3005,'Lançamentos'!$C$6:$C$3005,$A52,'Lançamentos'!$A$6:$A$3005,"&gt;="&amp;DATE($B$4,6,1),'Lançamentos'!$A$6:$A$3005,"&lt;"&amp;DATE($B$4,7,1)))</f>
        <v/>
      </c>
      <c r="H52" s="15">
        <f>IF($A52="","",SUMIFS('Lançamentos'!$E$6:$E$3005,'Lançamentos'!$C$6:$C$3005,$A52,'Lançamentos'!$A$6:$A$3005,"&gt;="&amp;DATE($B$4,7,1),'Lançamentos'!$A$6:$A$3005,"&lt;"&amp;DATE($B$4,8,1)))</f>
        <v/>
      </c>
      <c r="I52" s="15">
        <f>IF($A52="","",SUMIFS('Lançamentos'!$E$6:$E$3005,'Lançamentos'!$C$6:$C$3005,$A52,'Lançamentos'!$A$6:$A$3005,"&gt;="&amp;DATE($B$4,8,1),'Lançamentos'!$A$6:$A$3005,"&lt;"&amp;DATE($B$4,9,1)))</f>
        <v/>
      </c>
      <c r="J52" s="15">
        <f>IF($A52="","",SUMIFS('Lançamentos'!$E$6:$E$3005,'Lançamentos'!$C$6:$C$3005,$A52,'Lançamentos'!$A$6:$A$3005,"&gt;="&amp;DATE($B$4,9,1),'Lançamentos'!$A$6:$A$3005,"&lt;"&amp;DATE($B$4,10,1)))</f>
        <v/>
      </c>
      <c r="K52" s="15">
        <f>IF($A52="","",SUMIFS('Lançamentos'!$E$6:$E$3005,'Lançamentos'!$C$6:$C$3005,$A52,'Lançamentos'!$A$6:$A$3005,"&gt;="&amp;DATE($B$4,10,1),'Lançamentos'!$A$6:$A$3005,"&lt;"&amp;DATE($B$4,11,1)))</f>
        <v/>
      </c>
      <c r="L52" s="15">
        <f>IF($A52="","",SUMIFS('Lançamentos'!$E$6:$E$3005,'Lançamentos'!$C$6:$C$3005,$A52,'Lançamentos'!$A$6:$A$3005,"&gt;="&amp;DATE($B$4,11,1),'Lançamentos'!$A$6:$A$3005,"&lt;"&amp;DATE($B$4,12,1)))</f>
        <v/>
      </c>
      <c r="M52" s="15">
        <f>IF($A52="","",SUMIFS('Lançamentos'!$E$6:$E$3005,'Lançamentos'!$C$6:$C$3005,$A52,'Lançamentos'!$A$6:$A$3005,"&gt;="&amp;DATE($B$4,12,1),'Lançamentos'!$A$6:$A$3005,"&lt;"&amp;DATE($B$4,13,1)))</f>
        <v/>
      </c>
      <c r="N52" s="15">
        <f>IF($A52="","",SUM(B52:M52))</f>
        <v/>
      </c>
    </row>
    <row r="53">
      <c r="A53" s="14">
        <f>IF(Listas!A36="","",Listas!A36)</f>
        <v/>
      </c>
      <c r="B53" s="15">
        <f>IF($A53="","",SUMIFS('Lançamentos'!$E$6:$E$3005,'Lançamentos'!$C$6:$C$3005,$A53,'Lançamentos'!$A$6:$A$3005,"&gt;="&amp;DATE($B$4,1,1),'Lançamentos'!$A$6:$A$3005,"&lt;"&amp;DATE($B$4,2,1)))</f>
        <v/>
      </c>
      <c r="C53" s="15">
        <f>IF($A53="","",SUMIFS('Lançamentos'!$E$6:$E$3005,'Lançamentos'!$C$6:$C$3005,$A53,'Lançamentos'!$A$6:$A$3005,"&gt;="&amp;DATE($B$4,2,1),'Lançamentos'!$A$6:$A$3005,"&lt;"&amp;DATE($B$4,3,1)))</f>
        <v/>
      </c>
      <c r="D53" s="15">
        <f>IF($A53="","",SUMIFS('Lançamentos'!$E$6:$E$3005,'Lançamentos'!$C$6:$C$3005,$A53,'Lançamentos'!$A$6:$A$3005,"&gt;="&amp;DATE($B$4,3,1),'Lançamentos'!$A$6:$A$3005,"&lt;"&amp;DATE($B$4,4,1)))</f>
        <v/>
      </c>
      <c r="E53" s="15">
        <f>IF($A53="","",SUMIFS('Lançamentos'!$E$6:$E$3005,'Lançamentos'!$C$6:$C$3005,$A53,'Lançamentos'!$A$6:$A$3005,"&gt;="&amp;DATE($B$4,4,1),'Lançamentos'!$A$6:$A$3005,"&lt;"&amp;DATE($B$4,5,1)))</f>
        <v/>
      </c>
      <c r="F53" s="15">
        <f>IF($A53="","",SUMIFS('Lançamentos'!$E$6:$E$3005,'Lançamentos'!$C$6:$C$3005,$A53,'Lançamentos'!$A$6:$A$3005,"&gt;="&amp;DATE($B$4,5,1),'Lançamentos'!$A$6:$A$3005,"&lt;"&amp;DATE($B$4,6,1)))</f>
        <v/>
      </c>
      <c r="G53" s="15">
        <f>IF($A53="","",SUMIFS('Lançamentos'!$E$6:$E$3005,'Lançamentos'!$C$6:$C$3005,$A53,'Lançamentos'!$A$6:$A$3005,"&gt;="&amp;DATE($B$4,6,1),'Lançamentos'!$A$6:$A$3005,"&lt;"&amp;DATE($B$4,7,1)))</f>
        <v/>
      </c>
      <c r="H53" s="15">
        <f>IF($A53="","",SUMIFS('Lançamentos'!$E$6:$E$3005,'Lançamentos'!$C$6:$C$3005,$A53,'Lançamentos'!$A$6:$A$3005,"&gt;="&amp;DATE($B$4,7,1),'Lançamentos'!$A$6:$A$3005,"&lt;"&amp;DATE($B$4,8,1)))</f>
        <v/>
      </c>
      <c r="I53" s="15">
        <f>IF($A53="","",SUMIFS('Lançamentos'!$E$6:$E$3005,'Lançamentos'!$C$6:$C$3005,$A53,'Lançamentos'!$A$6:$A$3005,"&gt;="&amp;DATE($B$4,8,1),'Lançamentos'!$A$6:$A$3005,"&lt;"&amp;DATE($B$4,9,1)))</f>
        <v/>
      </c>
      <c r="J53" s="15">
        <f>IF($A53="","",SUMIFS('Lançamentos'!$E$6:$E$3005,'Lançamentos'!$C$6:$C$3005,$A53,'Lançamentos'!$A$6:$A$3005,"&gt;="&amp;DATE($B$4,9,1),'Lançamentos'!$A$6:$A$3005,"&lt;"&amp;DATE($B$4,10,1)))</f>
        <v/>
      </c>
      <c r="K53" s="15">
        <f>IF($A53="","",SUMIFS('Lançamentos'!$E$6:$E$3005,'Lançamentos'!$C$6:$C$3005,$A53,'Lançamentos'!$A$6:$A$3005,"&gt;="&amp;DATE($B$4,10,1),'Lançamentos'!$A$6:$A$3005,"&lt;"&amp;DATE($B$4,11,1)))</f>
        <v/>
      </c>
      <c r="L53" s="15">
        <f>IF($A53="","",SUMIFS('Lançamentos'!$E$6:$E$3005,'Lançamentos'!$C$6:$C$3005,$A53,'Lançamentos'!$A$6:$A$3005,"&gt;="&amp;DATE($B$4,11,1),'Lançamentos'!$A$6:$A$3005,"&lt;"&amp;DATE($B$4,12,1)))</f>
        <v/>
      </c>
      <c r="M53" s="15">
        <f>IF($A53="","",SUMIFS('Lançamentos'!$E$6:$E$3005,'Lançamentos'!$C$6:$C$3005,$A53,'Lançamentos'!$A$6:$A$3005,"&gt;="&amp;DATE($B$4,12,1),'Lançamentos'!$A$6:$A$3005,"&lt;"&amp;DATE($B$4,13,1)))</f>
        <v/>
      </c>
      <c r="N53" s="15">
        <f>IF($A53="","",SUM(B53:M53))</f>
        <v/>
      </c>
    </row>
    <row r="54">
      <c r="A54" s="14">
        <f>IF(Listas!A37="","",Listas!A37)</f>
        <v/>
      </c>
      <c r="B54" s="15">
        <f>IF($A54="","",SUMIFS('Lançamentos'!$E$6:$E$3005,'Lançamentos'!$C$6:$C$3005,$A54,'Lançamentos'!$A$6:$A$3005,"&gt;="&amp;DATE($B$4,1,1),'Lançamentos'!$A$6:$A$3005,"&lt;"&amp;DATE($B$4,2,1)))</f>
        <v/>
      </c>
      <c r="C54" s="15">
        <f>IF($A54="","",SUMIFS('Lançamentos'!$E$6:$E$3005,'Lançamentos'!$C$6:$C$3005,$A54,'Lançamentos'!$A$6:$A$3005,"&gt;="&amp;DATE($B$4,2,1),'Lançamentos'!$A$6:$A$3005,"&lt;"&amp;DATE($B$4,3,1)))</f>
        <v/>
      </c>
      <c r="D54" s="15">
        <f>IF($A54="","",SUMIFS('Lançamentos'!$E$6:$E$3005,'Lançamentos'!$C$6:$C$3005,$A54,'Lançamentos'!$A$6:$A$3005,"&gt;="&amp;DATE($B$4,3,1),'Lançamentos'!$A$6:$A$3005,"&lt;"&amp;DATE($B$4,4,1)))</f>
        <v/>
      </c>
      <c r="E54" s="15">
        <f>IF($A54="","",SUMIFS('Lançamentos'!$E$6:$E$3005,'Lançamentos'!$C$6:$C$3005,$A54,'Lançamentos'!$A$6:$A$3005,"&gt;="&amp;DATE($B$4,4,1),'Lançamentos'!$A$6:$A$3005,"&lt;"&amp;DATE($B$4,5,1)))</f>
        <v/>
      </c>
      <c r="F54" s="15">
        <f>IF($A54="","",SUMIFS('Lançamentos'!$E$6:$E$3005,'Lançamentos'!$C$6:$C$3005,$A54,'Lançamentos'!$A$6:$A$3005,"&gt;="&amp;DATE($B$4,5,1),'Lançamentos'!$A$6:$A$3005,"&lt;"&amp;DATE($B$4,6,1)))</f>
        <v/>
      </c>
      <c r="G54" s="15">
        <f>IF($A54="","",SUMIFS('Lançamentos'!$E$6:$E$3005,'Lançamentos'!$C$6:$C$3005,$A54,'Lançamentos'!$A$6:$A$3005,"&gt;="&amp;DATE($B$4,6,1),'Lançamentos'!$A$6:$A$3005,"&lt;"&amp;DATE($B$4,7,1)))</f>
        <v/>
      </c>
      <c r="H54" s="15">
        <f>IF($A54="","",SUMIFS('Lançamentos'!$E$6:$E$3005,'Lançamentos'!$C$6:$C$3005,$A54,'Lançamentos'!$A$6:$A$3005,"&gt;="&amp;DATE($B$4,7,1),'Lançamentos'!$A$6:$A$3005,"&lt;"&amp;DATE($B$4,8,1)))</f>
        <v/>
      </c>
      <c r="I54" s="15">
        <f>IF($A54="","",SUMIFS('Lançamentos'!$E$6:$E$3005,'Lançamentos'!$C$6:$C$3005,$A54,'Lançamentos'!$A$6:$A$3005,"&gt;="&amp;DATE($B$4,8,1),'Lançamentos'!$A$6:$A$3005,"&lt;"&amp;DATE($B$4,9,1)))</f>
        <v/>
      </c>
      <c r="J54" s="15">
        <f>IF($A54="","",SUMIFS('Lançamentos'!$E$6:$E$3005,'Lançamentos'!$C$6:$C$3005,$A54,'Lançamentos'!$A$6:$A$3005,"&gt;="&amp;DATE($B$4,9,1),'Lançamentos'!$A$6:$A$3005,"&lt;"&amp;DATE($B$4,10,1)))</f>
        <v/>
      </c>
      <c r="K54" s="15">
        <f>IF($A54="","",SUMIFS('Lançamentos'!$E$6:$E$3005,'Lançamentos'!$C$6:$C$3005,$A54,'Lançamentos'!$A$6:$A$3005,"&gt;="&amp;DATE($B$4,10,1),'Lançamentos'!$A$6:$A$3005,"&lt;"&amp;DATE($B$4,11,1)))</f>
        <v/>
      </c>
      <c r="L54" s="15">
        <f>IF($A54="","",SUMIFS('Lançamentos'!$E$6:$E$3005,'Lançamentos'!$C$6:$C$3005,$A54,'Lançamentos'!$A$6:$A$3005,"&gt;="&amp;DATE($B$4,11,1),'Lançamentos'!$A$6:$A$3005,"&lt;"&amp;DATE($B$4,12,1)))</f>
        <v/>
      </c>
      <c r="M54" s="15">
        <f>IF($A54="","",SUMIFS('Lançamentos'!$E$6:$E$3005,'Lançamentos'!$C$6:$C$3005,$A54,'Lançamentos'!$A$6:$A$3005,"&gt;="&amp;DATE($B$4,12,1),'Lançamentos'!$A$6:$A$3005,"&lt;"&amp;DATE($B$4,13,1)))</f>
        <v/>
      </c>
      <c r="N54" s="15">
        <f>IF($A54="","",SUM(B54:M54))</f>
        <v/>
      </c>
    </row>
    <row r="55">
      <c r="A55" s="14">
        <f>IF(Listas!A38="","",Listas!A38)</f>
        <v/>
      </c>
      <c r="B55" s="15">
        <f>IF($A55="","",SUMIFS('Lançamentos'!$E$6:$E$3005,'Lançamentos'!$C$6:$C$3005,$A55,'Lançamentos'!$A$6:$A$3005,"&gt;="&amp;DATE($B$4,1,1),'Lançamentos'!$A$6:$A$3005,"&lt;"&amp;DATE($B$4,2,1)))</f>
        <v/>
      </c>
      <c r="C55" s="15">
        <f>IF($A55="","",SUMIFS('Lançamentos'!$E$6:$E$3005,'Lançamentos'!$C$6:$C$3005,$A55,'Lançamentos'!$A$6:$A$3005,"&gt;="&amp;DATE($B$4,2,1),'Lançamentos'!$A$6:$A$3005,"&lt;"&amp;DATE($B$4,3,1)))</f>
        <v/>
      </c>
      <c r="D55" s="15">
        <f>IF($A55="","",SUMIFS('Lançamentos'!$E$6:$E$3005,'Lançamentos'!$C$6:$C$3005,$A55,'Lançamentos'!$A$6:$A$3005,"&gt;="&amp;DATE($B$4,3,1),'Lançamentos'!$A$6:$A$3005,"&lt;"&amp;DATE($B$4,4,1)))</f>
        <v/>
      </c>
      <c r="E55" s="15">
        <f>IF($A55="","",SUMIFS('Lançamentos'!$E$6:$E$3005,'Lançamentos'!$C$6:$C$3005,$A55,'Lançamentos'!$A$6:$A$3005,"&gt;="&amp;DATE($B$4,4,1),'Lançamentos'!$A$6:$A$3005,"&lt;"&amp;DATE($B$4,5,1)))</f>
        <v/>
      </c>
      <c r="F55" s="15">
        <f>IF($A55="","",SUMIFS('Lançamentos'!$E$6:$E$3005,'Lançamentos'!$C$6:$C$3005,$A55,'Lançamentos'!$A$6:$A$3005,"&gt;="&amp;DATE($B$4,5,1),'Lançamentos'!$A$6:$A$3005,"&lt;"&amp;DATE($B$4,6,1)))</f>
        <v/>
      </c>
      <c r="G55" s="15">
        <f>IF($A55="","",SUMIFS('Lançamentos'!$E$6:$E$3005,'Lançamentos'!$C$6:$C$3005,$A55,'Lançamentos'!$A$6:$A$3005,"&gt;="&amp;DATE($B$4,6,1),'Lançamentos'!$A$6:$A$3005,"&lt;"&amp;DATE($B$4,7,1)))</f>
        <v/>
      </c>
      <c r="H55" s="15">
        <f>IF($A55="","",SUMIFS('Lançamentos'!$E$6:$E$3005,'Lançamentos'!$C$6:$C$3005,$A55,'Lançamentos'!$A$6:$A$3005,"&gt;="&amp;DATE($B$4,7,1),'Lançamentos'!$A$6:$A$3005,"&lt;"&amp;DATE($B$4,8,1)))</f>
        <v/>
      </c>
      <c r="I55" s="15">
        <f>IF($A55="","",SUMIFS('Lançamentos'!$E$6:$E$3005,'Lançamentos'!$C$6:$C$3005,$A55,'Lançamentos'!$A$6:$A$3005,"&gt;="&amp;DATE($B$4,8,1),'Lançamentos'!$A$6:$A$3005,"&lt;"&amp;DATE($B$4,9,1)))</f>
        <v/>
      </c>
      <c r="J55" s="15">
        <f>IF($A55="","",SUMIFS('Lançamentos'!$E$6:$E$3005,'Lançamentos'!$C$6:$C$3005,$A55,'Lançamentos'!$A$6:$A$3005,"&gt;="&amp;DATE($B$4,9,1),'Lançamentos'!$A$6:$A$3005,"&lt;"&amp;DATE($B$4,10,1)))</f>
        <v/>
      </c>
      <c r="K55" s="15">
        <f>IF($A55="","",SUMIFS('Lançamentos'!$E$6:$E$3005,'Lançamentos'!$C$6:$C$3005,$A55,'Lançamentos'!$A$6:$A$3005,"&gt;="&amp;DATE($B$4,10,1),'Lançamentos'!$A$6:$A$3005,"&lt;"&amp;DATE($B$4,11,1)))</f>
        <v/>
      </c>
      <c r="L55" s="15">
        <f>IF($A55="","",SUMIFS('Lançamentos'!$E$6:$E$3005,'Lançamentos'!$C$6:$C$3005,$A55,'Lançamentos'!$A$6:$A$3005,"&gt;="&amp;DATE($B$4,11,1),'Lançamentos'!$A$6:$A$3005,"&lt;"&amp;DATE($B$4,12,1)))</f>
        <v/>
      </c>
      <c r="M55" s="15">
        <f>IF($A55="","",SUMIFS('Lançamentos'!$E$6:$E$3005,'Lançamentos'!$C$6:$C$3005,$A55,'Lançamentos'!$A$6:$A$3005,"&gt;="&amp;DATE($B$4,12,1),'Lançamentos'!$A$6:$A$3005,"&lt;"&amp;DATE($B$4,13,1)))</f>
        <v/>
      </c>
      <c r="N55" s="15">
        <f>IF($A55="","",SUM(B55:M55))</f>
        <v/>
      </c>
    </row>
    <row r="56">
      <c r="A56" s="14">
        <f>IF(Listas!A39="","",Listas!A39)</f>
        <v/>
      </c>
      <c r="B56" s="15">
        <f>IF($A56="","",SUMIFS('Lançamentos'!$E$6:$E$3005,'Lançamentos'!$C$6:$C$3005,$A56,'Lançamentos'!$A$6:$A$3005,"&gt;="&amp;DATE($B$4,1,1),'Lançamentos'!$A$6:$A$3005,"&lt;"&amp;DATE($B$4,2,1)))</f>
        <v/>
      </c>
      <c r="C56" s="15">
        <f>IF($A56="","",SUMIFS('Lançamentos'!$E$6:$E$3005,'Lançamentos'!$C$6:$C$3005,$A56,'Lançamentos'!$A$6:$A$3005,"&gt;="&amp;DATE($B$4,2,1),'Lançamentos'!$A$6:$A$3005,"&lt;"&amp;DATE($B$4,3,1)))</f>
        <v/>
      </c>
      <c r="D56" s="15">
        <f>IF($A56="","",SUMIFS('Lançamentos'!$E$6:$E$3005,'Lançamentos'!$C$6:$C$3005,$A56,'Lançamentos'!$A$6:$A$3005,"&gt;="&amp;DATE($B$4,3,1),'Lançamentos'!$A$6:$A$3005,"&lt;"&amp;DATE($B$4,4,1)))</f>
        <v/>
      </c>
      <c r="E56" s="15">
        <f>IF($A56="","",SUMIFS('Lançamentos'!$E$6:$E$3005,'Lançamentos'!$C$6:$C$3005,$A56,'Lançamentos'!$A$6:$A$3005,"&gt;="&amp;DATE($B$4,4,1),'Lançamentos'!$A$6:$A$3005,"&lt;"&amp;DATE($B$4,5,1)))</f>
        <v/>
      </c>
      <c r="F56" s="15">
        <f>IF($A56="","",SUMIFS('Lançamentos'!$E$6:$E$3005,'Lançamentos'!$C$6:$C$3005,$A56,'Lançamentos'!$A$6:$A$3005,"&gt;="&amp;DATE($B$4,5,1),'Lançamentos'!$A$6:$A$3005,"&lt;"&amp;DATE($B$4,6,1)))</f>
        <v/>
      </c>
      <c r="G56" s="15">
        <f>IF($A56="","",SUMIFS('Lançamentos'!$E$6:$E$3005,'Lançamentos'!$C$6:$C$3005,$A56,'Lançamentos'!$A$6:$A$3005,"&gt;="&amp;DATE($B$4,6,1),'Lançamentos'!$A$6:$A$3005,"&lt;"&amp;DATE($B$4,7,1)))</f>
        <v/>
      </c>
      <c r="H56" s="15">
        <f>IF($A56="","",SUMIFS('Lançamentos'!$E$6:$E$3005,'Lançamentos'!$C$6:$C$3005,$A56,'Lançamentos'!$A$6:$A$3005,"&gt;="&amp;DATE($B$4,7,1),'Lançamentos'!$A$6:$A$3005,"&lt;"&amp;DATE($B$4,8,1)))</f>
        <v/>
      </c>
      <c r="I56" s="15">
        <f>IF($A56="","",SUMIFS('Lançamentos'!$E$6:$E$3005,'Lançamentos'!$C$6:$C$3005,$A56,'Lançamentos'!$A$6:$A$3005,"&gt;="&amp;DATE($B$4,8,1),'Lançamentos'!$A$6:$A$3005,"&lt;"&amp;DATE($B$4,9,1)))</f>
        <v/>
      </c>
      <c r="J56" s="15">
        <f>IF($A56="","",SUMIFS('Lançamentos'!$E$6:$E$3005,'Lançamentos'!$C$6:$C$3005,$A56,'Lançamentos'!$A$6:$A$3005,"&gt;="&amp;DATE($B$4,9,1),'Lançamentos'!$A$6:$A$3005,"&lt;"&amp;DATE($B$4,10,1)))</f>
        <v/>
      </c>
      <c r="K56" s="15">
        <f>IF($A56="","",SUMIFS('Lançamentos'!$E$6:$E$3005,'Lançamentos'!$C$6:$C$3005,$A56,'Lançamentos'!$A$6:$A$3005,"&gt;="&amp;DATE($B$4,10,1),'Lançamentos'!$A$6:$A$3005,"&lt;"&amp;DATE($B$4,11,1)))</f>
        <v/>
      </c>
      <c r="L56" s="15">
        <f>IF($A56="","",SUMIFS('Lançamentos'!$E$6:$E$3005,'Lançamentos'!$C$6:$C$3005,$A56,'Lançamentos'!$A$6:$A$3005,"&gt;="&amp;DATE($B$4,11,1),'Lançamentos'!$A$6:$A$3005,"&lt;"&amp;DATE($B$4,12,1)))</f>
        <v/>
      </c>
      <c r="M56" s="15">
        <f>IF($A56="","",SUMIFS('Lançamentos'!$E$6:$E$3005,'Lançamentos'!$C$6:$C$3005,$A56,'Lançamentos'!$A$6:$A$3005,"&gt;="&amp;DATE($B$4,12,1),'Lançamentos'!$A$6:$A$3005,"&lt;"&amp;DATE($B$4,13,1)))</f>
        <v/>
      </c>
      <c r="N56" s="15">
        <f>IF($A56="","",SUM(B56:M56))</f>
        <v/>
      </c>
    </row>
    <row r="57">
      <c r="A57" s="14">
        <f>IF(Listas!A40="","",Listas!A40)</f>
        <v/>
      </c>
      <c r="B57" s="15">
        <f>IF($A57="","",SUMIFS('Lançamentos'!$E$6:$E$3005,'Lançamentos'!$C$6:$C$3005,$A57,'Lançamentos'!$A$6:$A$3005,"&gt;="&amp;DATE($B$4,1,1),'Lançamentos'!$A$6:$A$3005,"&lt;"&amp;DATE($B$4,2,1)))</f>
        <v/>
      </c>
      <c r="C57" s="15">
        <f>IF($A57="","",SUMIFS('Lançamentos'!$E$6:$E$3005,'Lançamentos'!$C$6:$C$3005,$A57,'Lançamentos'!$A$6:$A$3005,"&gt;="&amp;DATE($B$4,2,1),'Lançamentos'!$A$6:$A$3005,"&lt;"&amp;DATE($B$4,3,1)))</f>
        <v/>
      </c>
      <c r="D57" s="15">
        <f>IF($A57="","",SUMIFS('Lançamentos'!$E$6:$E$3005,'Lançamentos'!$C$6:$C$3005,$A57,'Lançamentos'!$A$6:$A$3005,"&gt;="&amp;DATE($B$4,3,1),'Lançamentos'!$A$6:$A$3005,"&lt;"&amp;DATE($B$4,4,1)))</f>
        <v/>
      </c>
      <c r="E57" s="15">
        <f>IF($A57="","",SUMIFS('Lançamentos'!$E$6:$E$3005,'Lançamentos'!$C$6:$C$3005,$A57,'Lançamentos'!$A$6:$A$3005,"&gt;="&amp;DATE($B$4,4,1),'Lançamentos'!$A$6:$A$3005,"&lt;"&amp;DATE($B$4,5,1)))</f>
        <v/>
      </c>
      <c r="F57" s="15">
        <f>IF($A57="","",SUMIFS('Lançamentos'!$E$6:$E$3005,'Lançamentos'!$C$6:$C$3005,$A57,'Lançamentos'!$A$6:$A$3005,"&gt;="&amp;DATE($B$4,5,1),'Lançamentos'!$A$6:$A$3005,"&lt;"&amp;DATE($B$4,6,1)))</f>
        <v/>
      </c>
      <c r="G57" s="15">
        <f>IF($A57="","",SUMIFS('Lançamentos'!$E$6:$E$3005,'Lançamentos'!$C$6:$C$3005,$A57,'Lançamentos'!$A$6:$A$3005,"&gt;="&amp;DATE($B$4,6,1),'Lançamentos'!$A$6:$A$3005,"&lt;"&amp;DATE($B$4,7,1)))</f>
        <v/>
      </c>
      <c r="H57" s="15">
        <f>IF($A57="","",SUMIFS('Lançamentos'!$E$6:$E$3005,'Lançamentos'!$C$6:$C$3005,$A57,'Lançamentos'!$A$6:$A$3005,"&gt;="&amp;DATE($B$4,7,1),'Lançamentos'!$A$6:$A$3005,"&lt;"&amp;DATE($B$4,8,1)))</f>
        <v/>
      </c>
      <c r="I57" s="15">
        <f>IF($A57="","",SUMIFS('Lançamentos'!$E$6:$E$3005,'Lançamentos'!$C$6:$C$3005,$A57,'Lançamentos'!$A$6:$A$3005,"&gt;="&amp;DATE($B$4,8,1),'Lançamentos'!$A$6:$A$3005,"&lt;"&amp;DATE($B$4,9,1)))</f>
        <v/>
      </c>
      <c r="J57" s="15">
        <f>IF($A57="","",SUMIFS('Lançamentos'!$E$6:$E$3005,'Lançamentos'!$C$6:$C$3005,$A57,'Lançamentos'!$A$6:$A$3005,"&gt;="&amp;DATE($B$4,9,1),'Lançamentos'!$A$6:$A$3005,"&lt;"&amp;DATE($B$4,10,1)))</f>
        <v/>
      </c>
      <c r="K57" s="15">
        <f>IF($A57="","",SUMIFS('Lançamentos'!$E$6:$E$3005,'Lançamentos'!$C$6:$C$3005,$A57,'Lançamentos'!$A$6:$A$3005,"&gt;="&amp;DATE($B$4,10,1),'Lançamentos'!$A$6:$A$3005,"&lt;"&amp;DATE($B$4,11,1)))</f>
        <v/>
      </c>
      <c r="L57" s="15">
        <f>IF($A57="","",SUMIFS('Lançamentos'!$E$6:$E$3005,'Lançamentos'!$C$6:$C$3005,$A57,'Lançamentos'!$A$6:$A$3005,"&gt;="&amp;DATE($B$4,11,1),'Lançamentos'!$A$6:$A$3005,"&lt;"&amp;DATE($B$4,12,1)))</f>
        <v/>
      </c>
      <c r="M57" s="15">
        <f>IF($A57="","",SUMIFS('Lançamentos'!$E$6:$E$3005,'Lançamentos'!$C$6:$C$3005,$A57,'Lançamentos'!$A$6:$A$3005,"&gt;="&amp;DATE($B$4,12,1),'Lançamentos'!$A$6:$A$3005,"&lt;"&amp;DATE($B$4,13,1)))</f>
        <v/>
      </c>
      <c r="N57" s="15">
        <f>IF($A57="","",SUM(B57:M57))</f>
        <v/>
      </c>
    </row>
    <row r="58">
      <c r="A58" s="14">
        <f>IF(Listas!A41="","",Listas!A41)</f>
        <v/>
      </c>
      <c r="B58" s="15">
        <f>IF($A58="","",SUMIFS('Lançamentos'!$E$6:$E$3005,'Lançamentos'!$C$6:$C$3005,$A58,'Lançamentos'!$A$6:$A$3005,"&gt;="&amp;DATE($B$4,1,1),'Lançamentos'!$A$6:$A$3005,"&lt;"&amp;DATE($B$4,2,1)))</f>
        <v/>
      </c>
      <c r="C58" s="15">
        <f>IF($A58="","",SUMIFS('Lançamentos'!$E$6:$E$3005,'Lançamentos'!$C$6:$C$3005,$A58,'Lançamentos'!$A$6:$A$3005,"&gt;="&amp;DATE($B$4,2,1),'Lançamentos'!$A$6:$A$3005,"&lt;"&amp;DATE($B$4,3,1)))</f>
        <v/>
      </c>
      <c r="D58" s="15">
        <f>IF($A58="","",SUMIFS('Lançamentos'!$E$6:$E$3005,'Lançamentos'!$C$6:$C$3005,$A58,'Lançamentos'!$A$6:$A$3005,"&gt;="&amp;DATE($B$4,3,1),'Lançamentos'!$A$6:$A$3005,"&lt;"&amp;DATE($B$4,4,1)))</f>
        <v/>
      </c>
      <c r="E58" s="15">
        <f>IF($A58="","",SUMIFS('Lançamentos'!$E$6:$E$3005,'Lançamentos'!$C$6:$C$3005,$A58,'Lançamentos'!$A$6:$A$3005,"&gt;="&amp;DATE($B$4,4,1),'Lançamentos'!$A$6:$A$3005,"&lt;"&amp;DATE($B$4,5,1)))</f>
        <v/>
      </c>
      <c r="F58" s="15">
        <f>IF($A58="","",SUMIFS('Lançamentos'!$E$6:$E$3005,'Lançamentos'!$C$6:$C$3005,$A58,'Lançamentos'!$A$6:$A$3005,"&gt;="&amp;DATE($B$4,5,1),'Lançamentos'!$A$6:$A$3005,"&lt;"&amp;DATE($B$4,6,1)))</f>
        <v/>
      </c>
      <c r="G58" s="15">
        <f>IF($A58="","",SUMIFS('Lançamentos'!$E$6:$E$3005,'Lançamentos'!$C$6:$C$3005,$A58,'Lançamentos'!$A$6:$A$3005,"&gt;="&amp;DATE($B$4,6,1),'Lançamentos'!$A$6:$A$3005,"&lt;"&amp;DATE($B$4,7,1)))</f>
        <v/>
      </c>
      <c r="H58" s="15">
        <f>IF($A58="","",SUMIFS('Lançamentos'!$E$6:$E$3005,'Lançamentos'!$C$6:$C$3005,$A58,'Lançamentos'!$A$6:$A$3005,"&gt;="&amp;DATE($B$4,7,1),'Lançamentos'!$A$6:$A$3005,"&lt;"&amp;DATE($B$4,8,1)))</f>
        <v/>
      </c>
      <c r="I58" s="15">
        <f>IF($A58="","",SUMIFS('Lançamentos'!$E$6:$E$3005,'Lançamentos'!$C$6:$C$3005,$A58,'Lançamentos'!$A$6:$A$3005,"&gt;="&amp;DATE($B$4,8,1),'Lançamentos'!$A$6:$A$3005,"&lt;"&amp;DATE($B$4,9,1)))</f>
        <v/>
      </c>
      <c r="J58" s="15">
        <f>IF($A58="","",SUMIFS('Lançamentos'!$E$6:$E$3005,'Lançamentos'!$C$6:$C$3005,$A58,'Lançamentos'!$A$6:$A$3005,"&gt;="&amp;DATE($B$4,9,1),'Lançamentos'!$A$6:$A$3005,"&lt;"&amp;DATE($B$4,10,1)))</f>
        <v/>
      </c>
      <c r="K58" s="15">
        <f>IF($A58="","",SUMIFS('Lançamentos'!$E$6:$E$3005,'Lançamentos'!$C$6:$C$3005,$A58,'Lançamentos'!$A$6:$A$3005,"&gt;="&amp;DATE($B$4,10,1),'Lançamentos'!$A$6:$A$3005,"&lt;"&amp;DATE($B$4,11,1)))</f>
        <v/>
      </c>
      <c r="L58" s="15">
        <f>IF($A58="","",SUMIFS('Lançamentos'!$E$6:$E$3005,'Lançamentos'!$C$6:$C$3005,$A58,'Lançamentos'!$A$6:$A$3005,"&gt;="&amp;DATE($B$4,11,1),'Lançamentos'!$A$6:$A$3005,"&lt;"&amp;DATE($B$4,12,1)))</f>
        <v/>
      </c>
      <c r="M58" s="15">
        <f>IF($A58="","",SUMIFS('Lançamentos'!$E$6:$E$3005,'Lançamentos'!$C$6:$C$3005,$A58,'Lançamentos'!$A$6:$A$3005,"&gt;="&amp;DATE($B$4,12,1),'Lançamentos'!$A$6:$A$3005,"&lt;"&amp;DATE($B$4,13,1)))</f>
        <v/>
      </c>
      <c r="N58" s="15">
        <f>IF($A58="","",SUM(B58:M58))</f>
        <v/>
      </c>
    </row>
    <row r="59">
      <c r="A59" s="14">
        <f>IF(Listas!A42="","",Listas!A42)</f>
        <v/>
      </c>
      <c r="B59" s="15">
        <f>IF($A59="","",SUMIFS('Lançamentos'!$E$6:$E$3005,'Lançamentos'!$C$6:$C$3005,$A59,'Lançamentos'!$A$6:$A$3005,"&gt;="&amp;DATE($B$4,1,1),'Lançamentos'!$A$6:$A$3005,"&lt;"&amp;DATE($B$4,2,1)))</f>
        <v/>
      </c>
      <c r="C59" s="15">
        <f>IF($A59="","",SUMIFS('Lançamentos'!$E$6:$E$3005,'Lançamentos'!$C$6:$C$3005,$A59,'Lançamentos'!$A$6:$A$3005,"&gt;="&amp;DATE($B$4,2,1),'Lançamentos'!$A$6:$A$3005,"&lt;"&amp;DATE($B$4,3,1)))</f>
        <v/>
      </c>
      <c r="D59" s="15">
        <f>IF($A59="","",SUMIFS('Lançamentos'!$E$6:$E$3005,'Lançamentos'!$C$6:$C$3005,$A59,'Lançamentos'!$A$6:$A$3005,"&gt;="&amp;DATE($B$4,3,1),'Lançamentos'!$A$6:$A$3005,"&lt;"&amp;DATE($B$4,4,1)))</f>
        <v/>
      </c>
      <c r="E59" s="15">
        <f>IF($A59="","",SUMIFS('Lançamentos'!$E$6:$E$3005,'Lançamentos'!$C$6:$C$3005,$A59,'Lançamentos'!$A$6:$A$3005,"&gt;="&amp;DATE($B$4,4,1),'Lançamentos'!$A$6:$A$3005,"&lt;"&amp;DATE($B$4,5,1)))</f>
        <v/>
      </c>
      <c r="F59" s="15">
        <f>IF($A59="","",SUMIFS('Lançamentos'!$E$6:$E$3005,'Lançamentos'!$C$6:$C$3005,$A59,'Lançamentos'!$A$6:$A$3005,"&gt;="&amp;DATE($B$4,5,1),'Lançamentos'!$A$6:$A$3005,"&lt;"&amp;DATE($B$4,6,1)))</f>
        <v/>
      </c>
      <c r="G59" s="15">
        <f>IF($A59="","",SUMIFS('Lançamentos'!$E$6:$E$3005,'Lançamentos'!$C$6:$C$3005,$A59,'Lançamentos'!$A$6:$A$3005,"&gt;="&amp;DATE($B$4,6,1),'Lançamentos'!$A$6:$A$3005,"&lt;"&amp;DATE($B$4,7,1)))</f>
        <v/>
      </c>
      <c r="H59" s="15">
        <f>IF($A59="","",SUMIFS('Lançamentos'!$E$6:$E$3005,'Lançamentos'!$C$6:$C$3005,$A59,'Lançamentos'!$A$6:$A$3005,"&gt;="&amp;DATE($B$4,7,1),'Lançamentos'!$A$6:$A$3005,"&lt;"&amp;DATE($B$4,8,1)))</f>
        <v/>
      </c>
      <c r="I59" s="15">
        <f>IF($A59="","",SUMIFS('Lançamentos'!$E$6:$E$3005,'Lançamentos'!$C$6:$C$3005,$A59,'Lançamentos'!$A$6:$A$3005,"&gt;="&amp;DATE($B$4,8,1),'Lançamentos'!$A$6:$A$3005,"&lt;"&amp;DATE($B$4,9,1)))</f>
        <v/>
      </c>
      <c r="J59" s="15">
        <f>IF($A59="","",SUMIFS('Lançamentos'!$E$6:$E$3005,'Lançamentos'!$C$6:$C$3005,$A59,'Lançamentos'!$A$6:$A$3005,"&gt;="&amp;DATE($B$4,9,1),'Lançamentos'!$A$6:$A$3005,"&lt;"&amp;DATE($B$4,10,1)))</f>
        <v/>
      </c>
      <c r="K59" s="15">
        <f>IF($A59="","",SUMIFS('Lançamentos'!$E$6:$E$3005,'Lançamentos'!$C$6:$C$3005,$A59,'Lançamentos'!$A$6:$A$3005,"&gt;="&amp;DATE($B$4,10,1),'Lançamentos'!$A$6:$A$3005,"&lt;"&amp;DATE($B$4,11,1)))</f>
        <v/>
      </c>
      <c r="L59" s="15">
        <f>IF($A59="","",SUMIFS('Lançamentos'!$E$6:$E$3005,'Lançamentos'!$C$6:$C$3005,$A59,'Lançamentos'!$A$6:$A$3005,"&gt;="&amp;DATE($B$4,11,1),'Lançamentos'!$A$6:$A$3005,"&lt;"&amp;DATE($B$4,12,1)))</f>
        <v/>
      </c>
      <c r="M59" s="15">
        <f>IF($A59="","",SUMIFS('Lançamentos'!$E$6:$E$3005,'Lançamentos'!$C$6:$C$3005,$A59,'Lançamentos'!$A$6:$A$3005,"&gt;="&amp;DATE($B$4,12,1),'Lançamentos'!$A$6:$A$3005,"&lt;"&amp;DATE($B$4,13,1)))</f>
        <v/>
      </c>
      <c r="N59" s="15">
        <f>IF($A59="","",SUM(B59:M59))</f>
        <v/>
      </c>
    </row>
    <row r="60">
      <c r="A60" s="14">
        <f>IF(Listas!A43="","",Listas!A43)</f>
        <v/>
      </c>
      <c r="B60" s="15">
        <f>IF($A60="","",SUMIFS('Lançamentos'!$E$6:$E$3005,'Lançamentos'!$C$6:$C$3005,$A60,'Lançamentos'!$A$6:$A$3005,"&gt;="&amp;DATE($B$4,1,1),'Lançamentos'!$A$6:$A$3005,"&lt;"&amp;DATE($B$4,2,1)))</f>
        <v/>
      </c>
      <c r="C60" s="15">
        <f>IF($A60="","",SUMIFS('Lançamentos'!$E$6:$E$3005,'Lançamentos'!$C$6:$C$3005,$A60,'Lançamentos'!$A$6:$A$3005,"&gt;="&amp;DATE($B$4,2,1),'Lançamentos'!$A$6:$A$3005,"&lt;"&amp;DATE($B$4,3,1)))</f>
        <v/>
      </c>
      <c r="D60" s="15">
        <f>IF($A60="","",SUMIFS('Lançamentos'!$E$6:$E$3005,'Lançamentos'!$C$6:$C$3005,$A60,'Lançamentos'!$A$6:$A$3005,"&gt;="&amp;DATE($B$4,3,1),'Lançamentos'!$A$6:$A$3005,"&lt;"&amp;DATE($B$4,4,1)))</f>
        <v/>
      </c>
      <c r="E60" s="15">
        <f>IF($A60="","",SUMIFS('Lançamentos'!$E$6:$E$3005,'Lançamentos'!$C$6:$C$3005,$A60,'Lançamentos'!$A$6:$A$3005,"&gt;="&amp;DATE($B$4,4,1),'Lançamentos'!$A$6:$A$3005,"&lt;"&amp;DATE($B$4,5,1)))</f>
        <v/>
      </c>
      <c r="F60" s="15">
        <f>IF($A60="","",SUMIFS('Lançamentos'!$E$6:$E$3005,'Lançamentos'!$C$6:$C$3005,$A60,'Lançamentos'!$A$6:$A$3005,"&gt;="&amp;DATE($B$4,5,1),'Lançamentos'!$A$6:$A$3005,"&lt;"&amp;DATE($B$4,6,1)))</f>
        <v/>
      </c>
      <c r="G60" s="15">
        <f>IF($A60="","",SUMIFS('Lançamentos'!$E$6:$E$3005,'Lançamentos'!$C$6:$C$3005,$A60,'Lançamentos'!$A$6:$A$3005,"&gt;="&amp;DATE($B$4,6,1),'Lançamentos'!$A$6:$A$3005,"&lt;"&amp;DATE($B$4,7,1)))</f>
        <v/>
      </c>
      <c r="H60" s="15">
        <f>IF($A60="","",SUMIFS('Lançamentos'!$E$6:$E$3005,'Lançamentos'!$C$6:$C$3005,$A60,'Lançamentos'!$A$6:$A$3005,"&gt;="&amp;DATE($B$4,7,1),'Lançamentos'!$A$6:$A$3005,"&lt;"&amp;DATE($B$4,8,1)))</f>
        <v/>
      </c>
      <c r="I60" s="15">
        <f>IF($A60="","",SUMIFS('Lançamentos'!$E$6:$E$3005,'Lançamentos'!$C$6:$C$3005,$A60,'Lançamentos'!$A$6:$A$3005,"&gt;="&amp;DATE($B$4,8,1),'Lançamentos'!$A$6:$A$3005,"&lt;"&amp;DATE($B$4,9,1)))</f>
        <v/>
      </c>
      <c r="J60" s="15">
        <f>IF($A60="","",SUMIFS('Lançamentos'!$E$6:$E$3005,'Lançamentos'!$C$6:$C$3005,$A60,'Lançamentos'!$A$6:$A$3005,"&gt;="&amp;DATE($B$4,9,1),'Lançamentos'!$A$6:$A$3005,"&lt;"&amp;DATE($B$4,10,1)))</f>
        <v/>
      </c>
      <c r="K60" s="15">
        <f>IF($A60="","",SUMIFS('Lançamentos'!$E$6:$E$3005,'Lançamentos'!$C$6:$C$3005,$A60,'Lançamentos'!$A$6:$A$3005,"&gt;="&amp;DATE($B$4,10,1),'Lançamentos'!$A$6:$A$3005,"&lt;"&amp;DATE($B$4,11,1)))</f>
        <v/>
      </c>
      <c r="L60" s="15">
        <f>IF($A60="","",SUMIFS('Lançamentos'!$E$6:$E$3005,'Lançamentos'!$C$6:$C$3005,$A60,'Lançamentos'!$A$6:$A$3005,"&gt;="&amp;DATE($B$4,11,1),'Lançamentos'!$A$6:$A$3005,"&lt;"&amp;DATE($B$4,12,1)))</f>
        <v/>
      </c>
      <c r="M60" s="15">
        <f>IF($A60="","",SUMIFS('Lançamentos'!$E$6:$E$3005,'Lançamentos'!$C$6:$C$3005,$A60,'Lançamentos'!$A$6:$A$3005,"&gt;="&amp;DATE($B$4,12,1),'Lançamentos'!$A$6:$A$3005,"&lt;"&amp;DATE($B$4,13,1)))</f>
        <v/>
      </c>
      <c r="N60" s="15">
        <f>IF($A60="","",SUM(B60:M60))</f>
        <v/>
      </c>
    </row>
    <row r="61">
      <c r="A61" s="14">
        <f>IF(Listas!A44="","",Listas!A44)</f>
        <v/>
      </c>
      <c r="B61" s="15">
        <f>IF($A61="","",SUMIFS('Lançamentos'!$E$6:$E$3005,'Lançamentos'!$C$6:$C$3005,$A61,'Lançamentos'!$A$6:$A$3005,"&gt;="&amp;DATE($B$4,1,1),'Lançamentos'!$A$6:$A$3005,"&lt;"&amp;DATE($B$4,2,1)))</f>
        <v/>
      </c>
      <c r="C61" s="15">
        <f>IF($A61="","",SUMIFS('Lançamentos'!$E$6:$E$3005,'Lançamentos'!$C$6:$C$3005,$A61,'Lançamentos'!$A$6:$A$3005,"&gt;="&amp;DATE($B$4,2,1),'Lançamentos'!$A$6:$A$3005,"&lt;"&amp;DATE($B$4,3,1)))</f>
        <v/>
      </c>
      <c r="D61" s="15">
        <f>IF($A61="","",SUMIFS('Lançamentos'!$E$6:$E$3005,'Lançamentos'!$C$6:$C$3005,$A61,'Lançamentos'!$A$6:$A$3005,"&gt;="&amp;DATE($B$4,3,1),'Lançamentos'!$A$6:$A$3005,"&lt;"&amp;DATE($B$4,4,1)))</f>
        <v/>
      </c>
      <c r="E61" s="15">
        <f>IF($A61="","",SUMIFS('Lançamentos'!$E$6:$E$3005,'Lançamentos'!$C$6:$C$3005,$A61,'Lançamentos'!$A$6:$A$3005,"&gt;="&amp;DATE($B$4,4,1),'Lançamentos'!$A$6:$A$3005,"&lt;"&amp;DATE($B$4,5,1)))</f>
        <v/>
      </c>
      <c r="F61" s="15">
        <f>IF($A61="","",SUMIFS('Lançamentos'!$E$6:$E$3005,'Lançamentos'!$C$6:$C$3005,$A61,'Lançamentos'!$A$6:$A$3005,"&gt;="&amp;DATE($B$4,5,1),'Lançamentos'!$A$6:$A$3005,"&lt;"&amp;DATE($B$4,6,1)))</f>
        <v/>
      </c>
      <c r="G61" s="15">
        <f>IF($A61="","",SUMIFS('Lançamentos'!$E$6:$E$3005,'Lançamentos'!$C$6:$C$3005,$A61,'Lançamentos'!$A$6:$A$3005,"&gt;="&amp;DATE($B$4,6,1),'Lançamentos'!$A$6:$A$3005,"&lt;"&amp;DATE($B$4,7,1)))</f>
        <v/>
      </c>
      <c r="H61" s="15">
        <f>IF($A61="","",SUMIFS('Lançamentos'!$E$6:$E$3005,'Lançamentos'!$C$6:$C$3005,$A61,'Lançamentos'!$A$6:$A$3005,"&gt;="&amp;DATE($B$4,7,1),'Lançamentos'!$A$6:$A$3005,"&lt;"&amp;DATE($B$4,8,1)))</f>
        <v/>
      </c>
      <c r="I61" s="15">
        <f>IF($A61="","",SUMIFS('Lançamentos'!$E$6:$E$3005,'Lançamentos'!$C$6:$C$3005,$A61,'Lançamentos'!$A$6:$A$3005,"&gt;="&amp;DATE($B$4,8,1),'Lançamentos'!$A$6:$A$3005,"&lt;"&amp;DATE($B$4,9,1)))</f>
        <v/>
      </c>
      <c r="J61" s="15">
        <f>IF($A61="","",SUMIFS('Lançamentos'!$E$6:$E$3005,'Lançamentos'!$C$6:$C$3005,$A61,'Lançamentos'!$A$6:$A$3005,"&gt;="&amp;DATE($B$4,9,1),'Lançamentos'!$A$6:$A$3005,"&lt;"&amp;DATE($B$4,10,1)))</f>
        <v/>
      </c>
      <c r="K61" s="15">
        <f>IF($A61="","",SUMIFS('Lançamentos'!$E$6:$E$3005,'Lançamentos'!$C$6:$C$3005,$A61,'Lançamentos'!$A$6:$A$3005,"&gt;="&amp;DATE($B$4,10,1),'Lançamentos'!$A$6:$A$3005,"&lt;"&amp;DATE($B$4,11,1)))</f>
        <v/>
      </c>
      <c r="L61" s="15">
        <f>IF($A61="","",SUMIFS('Lançamentos'!$E$6:$E$3005,'Lançamentos'!$C$6:$C$3005,$A61,'Lançamentos'!$A$6:$A$3005,"&gt;="&amp;DATE($B$4,11,1),'Lançamentos'!$A$6:$A$3005,"&lt;"&amp;DATE($B$4,12,1)))</f>
        <v/>
      </c>
      <c r="M61" s="15">
        <f>IF($A61="","",SUMIFS('Lançamentos'!$E$6:$E$3005,'Lançamentos'!$C$6:$C$3005,$A61,'Lançamentos'!$A$6:$A$3005,"&gt;="&amp;DATE($B$4,12,1),'Lançamentos'!$A$6:$A$3005,"&lt;"&amp;DATE($B$4,13,1)))</f>
        <v/>
      </c>
      <c r="N61" s="15">
        <f>IF($A61="","",SUM(B61:M61))</f>
        <v/>
      </c>
    </row>
    <row r="62">
      <c r="A62" s="14">
        <f>IF(Listas!A45="","",Listas!A45)</f>
        <v/>
      </c>
      <c r="B62" s="15">
        <f>IF($A62="","",SUMIFS('Lançamentos'!$E$6:$E$3005,'Lançamentos'!$C$6:$C$3005,$A62,'Lançamentos'!$A$6:$A$3005,"&gt;="&amp;DATE($B$4,1,1),'Lançamentos'!$A$6:$A$3005,"&lt;"&amp;DATE($B$4,2,1)))</f>
        <v/>
      </c>
      <c r="C62" s="15">
        <f>IF($A62="","",SUMIFS('Lançamentos'!$E$6:$E$3005,'Lançamentos'!$C$6:$C$3005,$A62,'Lançamentos'!$A$6:$A$3005,"&gt;="&amp;DATE($B$4,2,1),'Lançamentos'!$A$6:$A$3005,"&lt;"&amp;DATE($B$4,3,1)))</f>
        <v/>
      </c>
      <c r="D62" s="15">
        <f>IF($A62="","",SUMIFS('Lançamentos'!$E$6:$E$3005,'Lançamentos'!$C$6:$C$3005,$A62,'Lançamentos'!$A$6:$A$3005,"&gt;="&amp;DATE($B$4,3,1),'Lançamentos'!$A$6:$A$3005,"&lt;"&amp;DATE($B$4,4,1)))</f>
        <v/>
      </c>
      <c r="E62" s="15">
        <f>IF($A62="","",SUMIFS('Lançamentos'!$E$6:$E$3005,'Lançamentos'!$C$6:$C$3005,$A62,'Lançamentos'!$A$6:$A$3005,"&gt;="&amp;DATE($B$4,4,1),'Lançamentos'!$A$6:$A$3005,"&lt;"&amp;DATE($B$4,5,1)))</f>
        <v/>
      </c>
      <c r="F62" s="15">
        <f>IF($A62="","",SUMIFS('Lançamentos'!$E$6:$E$3005,'Lançamentos'!$C$6:$C$3005,$A62,'Lançamentos'!$A$6:$A$3005,"&gt;="&amp;DATE($B$4,5,1),'Lançamentos'!$A$6:$A$3005,"&lt;"&amp;DATE($B$4,6,1)))</f>
        <v/>
      </c>
      <c r="G62" s="15">
        <f>IF($A62="","",SUMIFS('Lançamentos'!$E$6:$E$3005,'Lançamentos'!$C$6:$C$3005,$A62,'Lançamentos'!$A$6:$A$3005,"&gt;="&amp;DATE($B$4,6,1),'Lançamentos'!$A$6:$A$3005,"&lt;"&amp;DATE($B$4,7,1)))</f>
        <v/>
      </c>
      <c r="H62" s="15">
        <f>IF($A62="","",SUMIFS('Lançamentos'!$E$6:$E$3005,'Lançamentos'!$C$6:$C$3005,$A62,'Lançamentos'!$A$6:$A$3005,"&gt;="&amp;DATE($B$4,7,1),'Lançamentos'!$A$6:$A$3005,"&lt;"&amp;DATE($B$4,8,1)))</f>
        <v/>
      </c>
      <c r="I62" s="15">
        <f>IF($A62="","",SUMIFS('Lançamentos'!$E$6:$E$3005,'Lançamentos'!$C$6:$C$3005,$A62,'Lançamentos'!$A$6:$A$3005,"&gt;="&amp;DATE($B$4,8,1),'Lançamentos'!$A$6:$A$3005,"&lt;"&amp;DATE($B$4,9,1)))</f>
        <v/>
      </c>
      <c r="J62" s="15">
        <f>IF($A62="","",SUMIFS('Lançamentos'!$E$6:$E$3005,'Lançamentos'!$C$6:$C$3005,$A62,'Lançamentos'!$A$6:$A$3005,"&gt;="&amp;DATE($B$4,9,1),'Lançamentos'!$A$6:$A$3005,"&lt;"&amp;DATE($B$4,10,1)))</f>
        <v/>
      </c>
      <c r="K62" s="15">
        <f>IF($A62="","",SUMIFS('Lançamentos'!$E$6:$E$3005,'Lançamentos'!$C$6:$C$3005,$A62,'Lançamentos'!$A$6:$A$3005,"&gt;="&amp;DATE($B$4,10,1),'Lançamentos'!$A$6:$A$3005,"&lt;"&amp;DATE($B$4,11,1)))</f>
        <v/>
      </c>
      <c r="L62" s="15">
        <f>IF($A62="","",SUMIFS('Lançamentos'!$E$6:$E$3005,'Lançamentos'!$C$6:$C$3005,$A62,'Lançamentos'!$A$6:$A$3005,"&gt;="&amp;DATE($B$4,11,1),'Lançamentos'!$A$6:$A$3005,"&lt;"&amp;DATE($B$4,12,1)))</f>
        <v/>
      </c>
      <c r="M62" s="15">
        <f>IF($A62="","",SUMIFS('Lançamentos'!$E$6:$E$3005,'Lançamentos'!$C$6:$C$3005,$A62,'Lançamentos'!$A$6:$A$3005,"&gt;="&amp;DATE($B$4,12,1),'Lançamentos'!$A$6:$A$3005,"&lt;"&amp;DATE($B$4,13,1)))</f>
        <v/>
      </c>
      <c r="N62" s="15">
        <f>IF($A62="","",SUM(B62:M62))</f>
        <v/>
      </c>
    </row>
  </sheetData>
  <conditionalFormatting sqref="B6:N18">
    <cfRule type="cellIs" priority="1" operator="lessThan" dxfId="0">
      <formula>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8" customWidth="1" min="1" max="1"/>
    <col width="26" customWidth="1" min="2" max="2"/>
    <col width="26" customWidth="1" min="4" max="4"/>
  </cols>
  <sheetData>
    <row r="1" ht="26" customHeight="1">
      <c r="A1" s="6" t="inlineStr">
        <is>
          <t>Contas da DRE e grupos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Pode incluir contas novas: escolha o grupo em B entre os grupos da coluna D.</t>
        </is>
      </c>
    </row>
    <row r="5">
      <c r="A5" s="23" t="inlineStr">
        <is>
          <t>Conta da DRE</t>
        </is>
      </c>
      <c r="B5" s="23" t="inlineStr">
        <is>
          <t>Grupo</t>
        </is>
      </c>
      <c r="D5" s="23" t="inlineStr">
        <is>
          <t>Grupos (não altere)</t>
        </is>
      </c>
    </row>
    <row r="6">
      <c r="A6" t="inlineStr">
        <is>
          <t>Venda de produtos</t>
        </is>
      </c>
      <c r="B6" t="inlineStr">
        <is>
          <t>Receita bruta</t>
        </is>
      </c>
      <c r="D6" t="inlineStr">
        <is>
          <t>Receita bruta</t>
        </is>
      </c>
    </row>
    <row r="7">
      <c r="A7" t="inlineStr">
        <is>
          <t>Prestação de serviços</t>
        </is>
      </c>
      <c r="B7" t="inlineStr">
        <is>
          <t>Receita bruta</t>
        </is>
      </c>
      <c r="D7" t="inlineStr">
        <is>
          <t>Deduções</t>
        </is>
      </c>
    </row>
    <row r="8">
      <c r="A8" t="inlineStr">
        <is>
          <t>Impostos sobre vendas</t>
        </is>
      </c>
      <c r="B8" t="inlineStr">
        <is>
          <t>Deduções</t>
        </is>
      </c>
      <c r="D8" t="inlineStr">
        <is>
          <t>Custos</t>
        </is>
      </c>
    </row>
    <row r="9">
      <c r="A9" t="inlineStr">
        <is>
          <t>Devoluções e cancelamentos</t>
        </is>
      </c>
      <c r="B9" t="inlineStr">
        <is>
          <t>Deduções</t>
        </is>
      </c>
      <c r="D9" t="inlineStr">
        <is>
          <t>Despesas operacionais</t>
        </is>
      </c>
    </row>
    <row r="10">
      <c r="A10" t="inlineStr">
        <is>
          <t>Descontos concedidos</t>
        </is>
      </c>
      <c r="B10" t="inlineStr">
        <is>
          <t>Deduções</t>
        </is>
      </c>
      <c r="D10" t="inlineStr">
        <is>
          <t>Receitas financeiras</t>
        </is>
      </c>
    </row>
    <row r="11">
      <c r="A11" t="inlineStr">
        <is>
          <t>Custo das mercadorias vendidas (CMV)</t>
        </is>
      </c>
      <c r="B11" t="inlineStr">
        <is>
          <t>Custos</t>
        </is>
      </c>
      <c r="D11" t="inlineStr">
        <is>
          <t>Despesas financeiras</t>
        </is>
      </c>
    </row>
    <row r="12">
      <c r="A12" t="inlineStr">
        <is>
          <t>Custo dos serviços prestados</t>
        </is>
      </c>
      <c r="B12" t="inlineStr">
        <is>
          <t>Custos</t>
        </is>
      </c>
      <c r="D12" t="inlineStr">
        <is>
          <t>IR e CSLL</t>
        </is>
      </c>
    </row>
    <row r="13">
      <c r="A13" t="inlineStr">
        <is>
          <t>Despesas com vendas (comissões, fretes, anúncios)</t>
        </is>
      </c>
      <c r="B13" t="inlineStr">
        <is>
          <t>Despesas operacionais</t>
        </is>
      </c>
    </row>
    <row r="14">
      <c r="A14" t="inlineStr">
        <is>
          <t>Despesas com pessoal</t>
        </is>
      </c>
      <c r="B14" t="inlineStr">
        <is>
          <t>Despesas operacionais</t>
        </is>
      </c>
    </row>
    <row r="15">
      <c r="A15" t="inlineStr">
        <is>
          <t>Aluguel e ocupação</t>
        </is>
      </c>
      <c r="B15" t="inlineStr">
        <is>
          <t>Despesas operacionais</t>
        </is>
      </c>
    </row>
    <row r="16">
      <c r="A16" t="inlineStr">
        <is>
          <t>Despesas administrativas</t>
        </is>
      </c>
      <c r="B16" t="inlineStr">
        <is>
          <t>Despesas operacionais</t>
        </is>
      </c>
    </row>
    <row r="17">
      <c r="A17" t="inlineStr">
        <is>
          <t>Receitas financeiras</t>
        </is>
      </c>
      <c r="B17" t="inlineStr">
        <is>
          <t>Receitas financeiras</t>
        </is>
      </c>
    </row>
    <row r="18">
      <c r="A18" t="inlineStr">
        <is>
          <t>Despesas financeiras (juros e tarifas)</t>
        </is>
      </c>
      <c r="B18" t="inlineStr">
        <is>
          <t>Despesas financeiras</t>
        </is>
      </c>
    </row>
    <row r="19">
      <c r="A19" t="inlineStr">
        <is>
          <t>IRPJ e CSLL</t>
        </is>
      </c>
      <c r="B19" t="inlineStr">
        <is>
          <t>IR e CSLL</t>
        </is>
      </c>
    </row>
  </sheetData>
  <dataValidations count="1">
    <dataValidation sqref="B6:B45" showDropDown="0" showInputMessage="0" showErrorMessage="1" allowBlank="1" errorTitle="Valor fora da lista" error="Escolha um valor da lista." type="list">
      <formula1>$D$6:$D$12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DRE gerencial</dc:title>
  <dcterms:created xmlns:dcterms="http://purl.org/dc/terms/" xmlns:xsi="http://www.w3.org/2001/XMLSchema-instance" xsi:type="dcterms:W3CDTF">2026-10-02T19:20:43Z</dcterms:created>
  <dcterms:modified xmlns:dcterms="http://purl.org/dc/terms/" xmlns:xsi="http://www.w3.org/2001/XMLSchema-instance" xsi:type="dcterms:W3CDTF">2026-10-02T19:20:43Z</dcterms:modified>
</cp:coreProperties>
</file>